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N:\部専用\0374_法人カード事業G\17_事業検討\事業検討\ビュー法人電子化グループ拡大\01_フォーマット\01_新規\確定フォーマット\202310～\"/>
    </mc:Choice>
  </mc:AlternateContent>
  <xr:revisionPtr revIDLastSave="0" documentId="13_ncr:1_{B0BB4DC9-B3D4-49C4-A6BF-706C8C104BBF}" xr6:coauthVersionLast="47" xr6:coauthVersionMax="47" xr10:uidLastSave="{00000000-0000-0000-0000-000000000000}"/>
  <workbookProtection workbookAlgorithmName="SHA-512" workbookHashValue="HjR07lN+/LOpD/EyhaZiuSRvIJ1Mi51y9tTzoTBeNoU41OvQAJFV5TrurwsWhHZTS6gaqP+E/FX5KRFyQDKhyg==" workbookSaltValue="LWbS6M9Br0NNBgzs7PMs3Q==" workbookSpinCount="100000" lockStructure="1"/>
  <bookViews>
    <workbookView xWindow="-108" yWindow="-108" windowWidth="30936" windowHeight="16776" xr2:uid="{00000000-000D-0000-FFFF-FFFF00000000}"/>
  </bookViews>
  <sheets>
    <sheet name="ご説明（レス）" sheetId="4" r:id="rId1"/>
    <sheet name="法人情報・組織情報（レス）" sheetId="3" r:id="rId2"/>
    <sheet name="部署名義カード使用者情報（レス）" sheetId="17" r:id="rId3"/>
    <sheet name="タクシーチケット申込書（レス）" sheetId="14" r:id="rId4"/>
    <sheet name="ETCカード申込書（レス）" sheetId="6" r:id="rId5"/>
    <sheet name="口座引落し申込書（レス）" sheetId="7" r:id="rId6"/>
    <sheet name="印刷用（レス）" sheetId="15" r:id="rId7"/>
  </sheets>
  <externalReferences>
    <externalReference r:id="rId8"/>
  </externalReferences>
  <definedNames>
    <definedName name="_xlnm.Print_Area" localSheetId="4">'ETCカード申込書（レス）'!$A$1:$H$31</definedName>
    <definedName name="_xlnm.Print_Area" localSheetId="0">'ご説明（レス）'!$A$1:$I$73</definedName>
    <definedName name="_xlnm.Print_Area" localSheetId="3">'タクシーチケット申込書（レス）'!$A$1:$H$35</definedName>
    <definedName name="_xlnm.Print_Area" localSheetId="6">'印刷用（レス）'!$B$10:$BF$88,'印刷用（レス）'!$BJ$10:$CO$50</definedName>
    <definedName name="_xlnm.Print_Area" localSheetId="5">'口座引落し申込書（レス）'!$A$1:$Z$67</definedName>
    <definedName name="_xlnm.Print_Area" localSheetId="2">'部署名義カード使用者情報（レス）'!$A$3:$BE$66</definedName>
    <definedName name="_xlnm.Print_Area" localSheetId="1">'法人情報・組織情報（レス）'!$A$1:$H$175</definedName>
    <definedName name="_xlnm.Print_Titles" localSheetId="2">'部署名義カード使用者情報（レス）'!$30:$31</definedName>
    <definedName name="_xlnm.Print_Titles" localSheetId="1">'法人情報・組織情報（レス）'!$1:$7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7" l="1"/>
  <c r="C24" i="17"/>
  <c r="C23" i="17"/>
  <c r="BF69" i="17"/>
  <c r="BF68" i="17"/>
  <c r="BF67" i="17"/>
  <c r="BJ66" i="17"/>
  <c r="T66" i="17" s="1"/>
  <c r="BI66" i="17"/>
  <c r="BH66" i="17"/>
  <c r="BG66" i="17"/>
  <c r="BF66" i="17"/>
  <c r="BE66" i="17"/>
  <c r="BD66" i="17"/>
  <c r="BC66" i="17"/>
  <c r="BB66" i="17"/>
  <c r="X66" i="17" s="1"/>
  <c r="U66" i="17" s="1"/>
  <c r="P66" i="17" s="1"/>
  <c r="AF66" i="17"/>
  <c r="AE66" i="17"/>
  <c r="AD66" i="17"/>
  <c r="AC66" i="17"/>
  <c r="AB66" i="17"/>
  <c r="AA66" i="17"/>
  <c r="Y66" i="17"/>
  <c r="Z66" i="17" s="1"/>
  <c r="AG66" i="17" s="1"/>
  <c r="V66" i="17"/>
  <c r="D66" i="17"/>
  <c r="BJ65" i="17"/>
  <c r="T65" i="17" s="1"/>
  <c r="BI65" i="17"/>
  <c r="BH65" i="17"/>
  <c r="BG65" i="17"/>
  <c r="BF65" i="17"/>
  <c r="BE65" i="17"/>
  <c r="BD65" i="17"/>
  <c r="BC65" i="17"/>
  <c r="BB65" i="17"/>
  <c r="X65" i="17" s="1"/>
  <c r="U65" i="17" s="1"/>
  <c r="P65" i="17" s="1"/>
  <c r="AF65" i="17"/>
  <c r="AE65" i="17"/>
  <c r="AD65" i="17"/>
  <c r="AC65" i="17"/>
  <c r="AB65" i="17"/>
  <c r="AA65" i="17"/>
  <c r="Y65" i="17"/>
  <c r="V65" i="17"/>
  <c r="D65" i="17"/>
  <c r="BJ64" i="17"/>
  <c r="T64" i="17" s="1"/>
  <c r="BI64" i="17"/>
  <c r="BH64" i="17"/>
  <c r="BG64" i="17"/>
  <c r="BF64" i="17"/>
  <c r="BE64" i="17"/>
  <c r="BD64" i="17"/>
  <c r="BC64" i="17"/>
  <c r="BB64" i="17"/>
  <c r="X64" i="17" s="1"/>
  <c r="U64" i="17" s="1"/>
  <c r="P64" i="17" s="1"/>
  <c r="AF64" i="17"/>
  <c r="AE64" i="17"/>
  <c r="AD64" i="17"/>
  <c r="AC64" i="17"/>
  <c r="AB64" i="17"/>
  <c r="AA64" i="17"/>
  <c r="Z64" i="17"/>
  <c r="AG64" i="17" s="1"/>
  <c r="Y64" i="17"/>
  <c r="V64" i="17"/>
  <c r="D64" i="17"/>
  <c r="BJ63" i="17"/>
  <c r="T63" i="17" s="1"/>
  <c r="BI63" i="17"/>
  <c r="BH63" i="17"/>
  <c r="BG63" i="17"/>
  <c r="BF63" i="17"/>
  <c r="BE63" i="17"/>
  <c r="BD63" i="17"/>
  <c r="BC63" i="17"/>
  <c r="BB63" i="17"/>
  <c r="X63" i="17" s="1"/>
  <c r="U63" i="17" s="1"/>
  <c r="P63" i="17" s="1"/>
  <c r="AF63" i="17"/>
  <c r="AE63" i="17"/>
  <c r="AD63" i="17"/>
  <c r="AC63" i="17"/>
  <c r="AB63" i="17"/>
  <c r="AA63" i="17"/>
  <c r="Y63" i="17"/>
  <c r="Z63" i="17" s="1"/>
  <c r="AG63" i="17" s="1"/>
  <c r="V63" i="17"/>
  <c r="D63" i="17"/>
  <c r="BJ62" i="17"/>
  <c r="T62" i="17" s="1"/>
  <c r="BI62" i="17"/>
  <c r="BH62" i="17"/>
  <c r="BG62" i="17"/>
  <c r="BF62" i="17"/>
  <c r="BE62" i="17"/>
  <c r="BD62" i="17"/>
  <c r="BC62" i="17"/>
  <c r="BB62" i="17"/>
  <c r="X62" i="17" s="1"/>
  <c r="U62" i="17" s="1"/>
  <c r="P62" i="17" s="1"/>
  <c r="AF62" i="17"/>
  <c r="AE62" i="17"/>
  <c r="AD62" i="17"/>
  <c r="AC62" i="17"/>
  <c r="AB62" i="17"/>
  <c r="AA62" i="17"/>
  <c r="Y62" i="17"/>
  <c r="Z62" i="17" s="1"/>
  <c r="AG62" i="17" s="1"/>
  <c r="V62" i="17"/>
  <c r="D62" i="17"/>
  <c r="BJ61" i="17"/>
  <c r="T61" i="17" s="1"/>
  <c r="BI61" i="17"/>
  <c r="BH61" i="17"/>
  <c r="BG61" i="17"/>
  <c r="BF61" i="17"/>
  <c r="BE61" i="17"/>
  <c r="BD61" i="17"/>
  <c r="BC61" i="17"/>
  <c r="BB61" i="17"/>
  <c r="X61" i="17" s="1"/>
  <c r="U61" i="17" s="1"/>
  <c r="P61" i="17" s="1"/>
  <c r="AF61" i="17"/>
  <c r="AE61" i="17"/>
  <c r="AD61" i="17"/>
  <c r="AC61" i="17"/>
  <c r="AB61" i="17"/>
  <c r="AA61" i="17"/>
  <c r="Y61" i="17"/>
  <c r="Z61" i="17" s="1"/>
  <c r="AG61" i="17" s="1"/>
  <c r="V61" i="17"/>
  <c r="D61" i="17"/>
  <c r="BJ60" i="17"/>
  <c r="T60" i="17" s="1"/>
  <c r="BI60" i="17"/>
  <c r="BH60" i="17"/>
  <c r="BG60" i="17"/>
  <c r="BF60" i="17"/>
  <c r="BE60" i="17"/>
  <c r="BD60" i="17"/>
  <c r="BC60" i="17"/>
  <c r="BB60" i="17"/>
  <c r="X60" i="17" s="1"/>
  <c r="U60" i="17" s="1"/>
  <c r="P60" i="17" s="1"/>
  <c r="AF60" i="17"/>
  <c r="AE60" i="17"/>
  <c r="AD60" i="17"/>
  <c r="AC60" i="17"/>
  <c r="Z60" i="17" s="1"/>
  <c r="AG60" i="17" s="1"/>
  <c r="AB60" i="17"/>
  <c r="AA60" i="17"/>
  <c r="Y60" i="17"/>
  <c r="V60" i="17"/>
  <c r="D60" i="17"/>
  <c r="BJ59" i="17"/>
  <c r="T59" i="17" s="1"/>
  <c r="BI59" i="17"/>
  <c r="BH59" i="17"/>
  <c r="BG59" i="17"/>
  <c r="BF59" i="17"/>
  <c r="BE59" i="17"/>
  <c r="BD59" i="17"/>
  <c r="BC59" i="17"/>
  <c r="BB59" i="17"/>
  <c r="X59" i="17" s="1"/>
  <c r="U59" i="17" s="1"/>
  <c r="P59" i="17" s="1"/>
  <c r="AF59" i="17"/>
  <c r="AE59" i="17"/>
  <c r="AD59" i="17"/>
  <c r="AC59" i="17"/>
  <c r="AB59" i="17"/>
  <c r="AA59" i="17"/>
  <c r="Y59" i="17"/>
  <c r="Z59" i="17" s="1"/>
  <c r="AG59" i="17" s="1"/>
  <c r="V59" i="17"/>
  <c r="D59" i="17"/>
  <c r="BJ58" i="17"/>
  <c r="T58" i="17" s="1"/>
  <c r="BI58" i="17"/>
  <c r="BH58" i="17"/>
  <c r="BG58" i="17"/>
  <c r="BF58" i="17"/>
  <c r="BE58" i="17"/>
  <c r="BD58" i="17"/>
  <c r="BC58" i="17"/>
  <c r="BB58" i="17"/>
  <c r="X58" i="17" s="1"/>
  <c r="U58" i="17" s="1"/>
  <c r="P58" i="17" s="1"/>
  <c r="AF58" i="17"/>
  <c r="AE58" i="17"/>
  <c r="AN58" i="17" s="1"/>
  <c r="AD58" i="17"/>
  <c r="AC58" i="17"/>
  <c r="AB58" i="17"/>
  <c r="AA58" i="17"/>
  <c r="Y58" i="17"/>
  <c r="V58" i="17"/>
  <c r="D58" i="17"/>
  <c r="BJ57" i="17"/>
  <c r="T57" i="17" s="1"/>
  <c r="BI57" i="17"/>
  <c r="BH57" i="17"/>
  <c r="BG57" i="17"/>
  <c r="BF57" i="17"/>
  <c r="BE57" i="17"/>
  <c r="BD57" i="17"/>
  <c r="BC57" i="17"/>
  <c r="BB57" i="17"/>
  <c r="AF57" i="17"/>
  <c r="AE57" i="17"/>
  <c r="AD57" i="17"/>
  <c r="AC57" i="17"/>
  <c r="AQ57" i="17" s="1"/>
  <c r="AB57" i="17"/>
  <c r="AA57" i="17"/>
  <c r="Y57" i="17"/>
  <c r="X57" i="17"/>
  <c r="U57" i="17" s="1"/>
  <c r="P57" i="17" s="1"/>
  <c r="V57" i="17"/>
  <c r="D57" i="17"/>
  <c r="BJ56" i="17"/>
  <c r="T56" i="17" s="1"/>
  <c r="BI56" i="17"/>
  <c r="BH56" i="17"/>
  <c r="BG56" i="17"/>
  <c r="BF56" i="17"/>
  <c r="BE56" i="17"/>
  <c r="BD56" i="17"/>
  <c r="BC56" i="17"/>
  <c r="BB56" i="17"/>
  <c r="AF56" i="17"/>
  <c r="AE56" i="17"/>
  <c r="AD56" i="17"/>
  <c r="AC56" i="17"/>
  <c r="AB56" i="17"/>
  <c r="AA56" i="17"/>
  <c r="Y56" i="17"/>
  <c r="X56" i="17"/>
  <c r="U56" i="17" s="1"/>
  <c r="P56" i="17" s="1"/>
  <c r="V56" i="17"/>
  <c r="D56" i="17"/>
  <c r="BJ55" i="17"/>
  <c r="T55" i="17" s="1"/>
  <c r="BI55" i="17"/>
  <c r="BH55" i="17"/>
  <c r="BG55" i="17"/>
  <c r="BF55" i="17"/>
  <c r="BE55" i="17"/>
  <c r="BD55" i="17"/>
  <c r="BC55" i="17"/>
  <c r="BB55" i="17"/>
  <c r="AF55" i="17"/>
  <c r="AE55" i="17"/>
  <c r="AD55" i="17"/>
  <c r="AC55" i="17"/>
  <c r="AQ55" i="17" s="1"/>
  <c r="AB55" i="17"/>
  <c r="AA55" i="17"/>
  <c r="Y55" i="17"/>
  <c r="X55" i="17"/>
  <c r="U55" i="17" s="1"/>
  <c r="P55" i="17" s="1"/>
  <c r="V55" i="17"/>
  <c r="D55" i="17"/>
  <c r="BJ54" i="17"/>
  <c r="T54" i="17" s="1"/>
  <c r="BI54" i="17"/>
  <c r="BH54" i="17"/>
  <c r="BG54" i="17"/>
  <c r="BF54" i="17"/>
  <c r="BE54" i="17"/>
  <c r="BD54" i="17"/>
  <c r="BC54" i="17"/>
  <c r="BB54" i="17"/>
  <c r="AF54" i="17"/>
  <c r="AE54" i="17"/>
  <c r="AD54" i="17"/>
  <c r="AC54" i="17"/>
  <c r="AB54" i="17"/>
  <c r="AA54" i="17"/>
  <c r="Y54" i="17"/>
  <c r="X54" i="17"/>
  <c r="U54" i="17" s="1"/>
  <c r="P54" i="17" s="1"/>
  <c r="V54" i="17"/>
  <c r="D54" i="17"/>
  <c r="BJ53" i="17"/>
  <c r="T53" i="17" s="1"/>
  <c r="BI53" i="17"/>
  <c r="BH53" i="17"/>
  <c r="BG53" i="17"/>
  <c r="BF53" i="17"/>
  <c r="BE53" i="17"/>
  <c r="BD53" i="17"/>
  <c r="BC53" i="17"/>
  <c r="BB53" i="17"/>
  <c r="AF53" i="17"/>
  <c r="AE53" i="17"/>
  <c r="AD53" i="17"/>
  <c r="AC53" i="17"/>
  <c r="AQ53" i="17" s="1"/>
  <c r="AB53" i="17"/>
  <c r="AA53" i="17"/>
  <c r="Y53" i="17"/>
  <c r="X53" i="17"/>
  <c r="U53" i="17" s="1"/>
  <c r="P53" i="17" s="1"/>
  <c r="V53" i="17"/>
  <c r="D53" i="17"/>
  <c r="BJ52" i="17"/>
  <c r="T52" i="17" s="1"/>
  <c r="BI52" i="17"/>
  <c r="BH52" i="17"/>
  <c r="BG52" i="17"/>
  <c r="BF52" i="17"/>
  <c r="BE52" i="17"/>
  <c r="BD52" i="17"/>
  <c r="BC52" i="17"/>
  <c r="BB52" i="17"/>
  <c r="AF52" i="17"/>
  <c r="AE52" i="17"/>
  <c r="AD52" i="17"/>
  <c r="AC52" i="17"/>
  <c r="AQ52" i="17" s="1"/>
  <c r="AB52" i="17"/>
  <c r="AA52" i="17"/>
  <c r="Y52" i="17"/>
  <c r="X52" i="17"/>
  <c r="U52" i="17" s="1"/>
  <c r="P52" i="17" s="1"/>
  <c r="V52" i="17"/>
  <c r="D52" i="17"/>
  <c r="BJ51" i="17"/>
  <c r="T51" i="17" s="1"/>
  <c r="BI51" i="17"/>
  <c r="BH51" i="17"/>
  <c r="BG51" i="17"/>
  <c r="BF51" i="17"/>
  <c r="BE51" i="17"/>
  <c r="BD51" i="17"/>
  <c r="BC51" i="17"/>
  <c r="BB51" i="17"/>
  <c r="AF51" i="17"/>
  <c r="AE51" i="17"/>
  <c r="AD51" i="17"/>
  <c r="AC51" i="17"/>
  <c r="AQ51" i="17" s="1"/>
  <c r="AB51" i="17"/>
  <c r="AA51" i="17"/>
  <c r="Y51" i="17"/>
  <c r="X51" i="17"/>
  <c r="U51" i="17" s="1"/>
  <c r="P51" i="17" s="1"/>
  <c r="V51" i="17"/>
  <c r="D51" i="17"/>
  <c r="BJ50" i="17"/>
  <c r="T50" i="17" s="1"/>
  <c r="BI50" i="17"/>
  <c r="BH50" i="17"/>
  <c r="BG50" i="17"/>
  <c r="BF50" i="17"/>
  <c r="BE50" i="17"/>
  <c r="BD50" i="17"/>
  <c r="BC50" i="17"/>
  <c r="BB50" i="17"/>
  <c r="AF50" i="17"/>
  <c r="AE50" i="17"/>
  <c r="AD50" i="17"/>
  <c r="AC50" i="17"/>
  <c r="AQ50" i="17" s="1"/>
  <c r="AB50" i="17"/>
  <c r="AA50" i="17"/>
  <c r="Y50" i="17"/>
  <c r="X50" i="17"/>
  <c r="U50" i="17" s="1"/>
  <c r="P50" i="17" s="1"/>
  <c r="V50" i="17"/>
  <c r="D50" i="17"/>
  <c r="BJ49" i="17"/>
  <c r="T49" i="17" s="1"/>
  <c r="BI49" i="17"/>
  <c r="BH49" i="17"/>
  <c r="BG49" i="17"/>
  <c r="BF49" i="17"/>
  <c r="BE49" i="17"/>
  <c r="BD49" i="17"/>
  <c r="BC49" i="17"/>
  <c r="BB49" i="17"/>
  <c r="AF49" i="17"/>
  <c r="AE49" i="17"/>
  <c r="AD49" i="17"/>
  <c r="AC49" i="17"/>
  <c r="AB49" i="17"/>
  <c r="AA49" i="17"/>
  <c r="Y49" i="17"/>
  <c r="X49" i="17"/>
  <c r="U49" i="17" s="1"/>
  <c r="P49" i="17" s="1"/>
  <c r="V49" i="17"/>
  <c r="D49" i="17"/>
  <c r="BJ48" i="17"/>
  <c r="T48" i="17" s="1"/>
  <c r="BI48" i="17"/>
  <c r="BH48" i="17"/>
  <c r="BG48" i="17"/>
  <c r="BF48" i="17"/>
  <c r="BE48" i="17"/>
  <c r="BD48" i="17"/>
  <c r="BC48" i="17"/>
  <c r="BB48" i="17"/>
  <c r="AF48" i="17"/>
  <c r="AE48" i="17"/>
  <c r="AD48" i="17"/>
  <c r="AC48" i="17"/>
  <c r="AQ48" i="17" s="1"/>
  <c r="AB48" i="17"/>
  <c r="AA48" i="17"/>
  <c r="Y48" i="17"/>
  <c r="X48" i="17"/>
  <c r="U48" i="17" s="1"/>
  <c r="P48" i="17" s="1"/>
  <c r="V48" i="17"/>
  <c r="D48" i="17"/>
  <c r="BJ47" i="17"/>
  <c r="T47" i="17" s="1"/>
  <c r="BI47" i="17"/>
  <c r="BH47" i="17"/>
  <c r="BG47" i="17"/>
  <c r="BF47" i="17"/>
  <c r="BE47" i="17"/>
  <c r="BD47" i="17"/>
  <c r="BC47" i="17"/>
  <c r="BB47" i="17"/>
  <c r="AF47" i="17"/>
  <c r="AE47" i="17"/>
  <c r="AD47" i="17"/>
  <c r="AC47" i="17"/>
  <c r="AQ47" i="17" s="1"/>
  <c r="AB47" i="17"/>
  <c r="AA47" i="17"/>
  <c r="Y47" i="17"/>
  <c r="X47" i="17"/>
  <c r="U47" i="17" s="1"/>
  <c r="P47" i="17" s="1"/>
  <c r="V47" i="17"/>
  <c r="D47" i="17"/>
  <c r="BJ46" i="17"/>
  <c r="T46" i="17" s="1"/>
  <c r="BI46" i="17"/>
  <c r="BH46" i="17"/>
  <c r="BG46" i="17"/>
  <c r="BF46" i="17"/>
  <c r="BE46" i="17"/>
  <c r="BD46" i="17"/>
  <c r="BC46" i="17"/>
  <c r="BB46" i="17"/>
  <c r="AF46" i="17"/>
  <c r="AE46" i="17"/>
  <c r="AD46" i="17"/>
  <c r="AC46" i="17"/>
  <c r="AQ46" i="17" s="1"/>
  <c r="AB46" i="17"/>
  <c r="AA46" i="17"/>
  <c r="Y46" i="17"/>
  <c r="X46" i="17"/>
  <c r="U46" i="17" s="1"/>
  <c r="P46" i="17" s="1"/>
  <c r="V46" i="17"/>
  <c r="D46" i="17"/>
  <c r="BJ45" i="17"/>
  <c r="T45" i="17" s="1"/>
  <c r="BI45" i="17"/>
  <c r="BH45" i="17"/>
  <c r="BG45" i="17"/>
  <c r="BF45" i="17"/>
  <c r="BE45" i="17"/>
  <c r="BD45" i="17"/>
  <c r="BC45" i="17"/>
  <c r="BB45" i="17"/>
  <c r="AF45" i="17"/>
  <c r="AE45" i="17"/>
  <c r="AD45" i="17"/>
  <c r="AC45" i="17"/>
  <c r="AQ45" i="17" s="1"/>
  <c r="AB45" i="17"/>
  <c r="AA45" i="17"/>
  <c r="Y45" i="17"/>
  <c r="X45" i="17"/>
  <c r="U45" i="17" s="1"/>
  <c r="P45" i="17" s="1"/>
  <c r="V45" i="17"/>
  <c r="D45" i="17"/>
  <c r="BJ44" i="17"/>
  <c r="T44" i="17" s="1"/>
  <c r="BI44" i="17"/>
  <c r="BH44" i="17"/>
  <c r="BG44" i="17"/>
  <c r="BF44" i="17"/>
  <c r="BE44" i="17"/>
  <c r="BD44" i="17"/>
  <c r="BC44" i="17"/>
  <c r="BB44" i="17"/>
  <c r="AF44" i="17"/>
  <c r="AE44" i="17"/>
  <c r="AD44" i="17"/>
  <c r="AC44" i="17"/>
  <c r="AB44" i="17"/>
  <c r="AA44" i="17"/>
  <c r="Y44" i="17"/>
  <c r="X44" i="17"/>
  <c r="U44" i="17" s="1"/>
  <c r="P44" i="17" s="1"/>
  <c r="V44" i="17"/>
  <c r="D44" i="17"/>
  <c r="BJ43" i="17"/>
  <c r="T43" i="17" s="1"/>
  <c r="BI43" i="17"/>
  <c r="BH43" i="17"/>
  <c r="BG43" i="17"/>
  <c r="BF43" i="17"/>
  <c r="BE43" i="17"/>
  <c r="BD43" i="17"/>
  <c r="BC43" i="17"/>
  <c r="BB43" i="17"/>
  <c r="AF43" i="17"/>
  <c r="AE43" i="17"/>
  <c r="AD43" i="17"/>
  <c r="AC43" i="17"/>
  <c r="AB43" i="17"/>
  <c r="AM43" i="17" s="1"/>
  <c r="AA43" i="17"/>
  <c r="Y43" i="17"/>
  <c r="Z43" i="17" s="1"/>
  <c r="AG43" i="17" s="1"/>
  <c r="X43" i="17"/>
  <c r="U43" i="17" s="1"/>
  <c r="P43" i="17" s="1"/>
  <c r="V43" i="17"/>
  <c r="D43" i="17"/>
  <c r="BJ42" i="17"/>
  <c r="BI42" i="17"/>
  <c r="BH42" i="17"/>
  <c r="BG42" i="17"/>
  <c r="BF42" i="17"/>
  <c r="BE42" i="17"/>
  <c r="BD42" i="17"/>
  <c r="BC42" i="17"/>
  <c r="BB42" i="17"/>
  <c r="AF42" i="17"/>
  <c r="AE42" i="17"/>
  <c r="AD42" i="17"/>
  <c r="AC42" i="17"/>
  <c r="AB42" i="17"/>
  <c r="AA42" i="17"/>
  <c r="AO42" i="17" s="1"/>
  <c r="Y42" i="17"/>
  <c r="Z42" i="17" s="1"/>
  <c r="AG42" i="17" s="1"/>
  <c r="X42" i="17"/>
  <c r="U42" i="17" s="1"/>
  <c r="P42" i="17" s="1"/>
  <c r="V42" i="17"/>
  <c r="T42" i="17"/>
  <c r="D42" i="17"/>
  <c r="BJ41" i="17"/>
  <c r="BI41" i="17"/>
  <c r="BH41" i="17"/>
  <c r="BG41" i="17"/>
  <c r="BF41" i="17"/>
  <c r="BE41" i="17"/>
  <c r="BD41" i="17"/>
  <c r="BC41" i="17"/>
  <c r="BB41" i="17"/>
  <c r="X41" i="17" s="1"/>
  <c r="U41" i="17" s="1"/>
  <c r="P41" i="17" s="1"/>
  <c r="AF41" i="17"/>
  <c r="AE41" i="17"/>
  <c r="AD41" i="17"/>
  <c r="AC41" i="17"/>
  <c r="AB41" i="17"/>
  <c r="AA41" i="17"/>
  <c r="Y41" i="17"/>
  <c r="V41" i="17"/>
  <c r="T41" i="17"/>
  <c r="D41" i="17"/>
  <c r="BJ40" i="17"/>
  <c r="T40" i="17" s="1"/>
  <c r="BI40" i="17"/>
  <c r="BH40" i="17"/>
  <c r="BG40" i="17"/>
  <c r="BF40" i="17"/>
  <c r="BE40" i="17"/>
  <c r="BD40" i="17"/>
  <c r="BC40" i="17"/>
  <c r="BB40" i="17"/>
  <c r="X40" i="17" s="1"/>
  <c r="U40" i="17" s="1"/>
  <c r="P40" i="17" s="1"/>
  <c r="AF40" i="17"/>
  <c r="AE40" i="17"/>
  <c r="AD40" i="17"/>
  <c r="AC40" i="17"/>
  <c r="AQ40" i="17" s="1"/>
  <c r="AB40" i="17"/>
  <c r="AM40" i="17" s="1"/>
  <c r="AA40" i="17"/>
  <c r="Y40" i="17"/>
  <c r="Z40" i="17" s="1"/>
  <c r="AG40" i="17" s="1"/>
  <c r="V40" i="17"/>
  <c r="D40" i="17"/>
  <c r="BJ39" i="17"/>
  <c r="T39" i="17" s="1"/>
  <c r="BI39" i="17"/>
  <c r="BH39" i="17"/>
  <c r="BG39" i="17"/>
  <c r="BF39" i="17"/>
  <c r="BE39" i="17"/>
  <c r="BD39" i="17"/>
  <c r="BC39" i="17"/>
  <c r="BB39" i="17"/>
  <c r="AF39" i="17"/>
  <c r="AE39" i="17"/>
  <c r="AD39" i="17"/>
  <c r="AC39" i="17"/>
  <c r="AQ39" i="17" s="1"/>
  <c r="AB39" i="17"/>
  <c r="AM39" i="17" s="1"/>
  <c r="AA39" i="17"/>
  <c r="AO39" i="17" s="1"/>
  <c r="Y39" i="17"/>
  <c r="Z39" i="17" s="1"/>
  <c r="AG39" i="17" s="1"/>
  <c r="X39" i="17"/>
  <c r="U39" i="17" s="1"/>
  <c r="P39" i="17" s="1"/>
  <c r="V39" i="17"/>
  <c r="D39" i="17"/>
  <c r="BJ38" i="17"/>
  <c r="BI38" i="17"/>
  <c r="BH38" i="17"/>
  <c r="BG38" i="17"/>
  <c r="BF38" i="17"/>
  <c r="BE38" i="17"/>
  <c r="BD38" i="17"/>
  <c r="BC38" i="17"/>
  <c r="BB38" i="17"/>
  <c r="AF38" i="17"/>
  <c r="AE38" i="17"/>
  <c r="AD38" i="17"/>
  <c r="AC38" i="17"/>
  <c r="AB38" i="17"/>
  <c r="AA38" i="17"/>
  <c r="AO38" i="17" s="1"/>
  <c r="Y38" i="17"/>
  <c r="Z38" i="17" s="1"/>
  <c r="AG38" i="17" s="1"/>
  <c r="X38" i="17"/>
  <c r="U38" i="17" s="1"/>
  <c r="P38" i="17" s="1"/>
  <c r="V38" i="17"/>
  <c r="T38" i="17"/>
  <c r="D38" i="17"/>
  <c r="BJ37" i="17"/>
  <c r="T37" i="17" s="1"/>
  <c r="BI37" i="17"/>
  <c r="BH37" i="17"/>
  <c r="BG37" i="17"/>
  <c r="BF37" i="17"/>
  <c r="BE37" i="17"/>
  <c r="BD37" i="17"/>
  <c r="BC37" i="17"/>
  <c r="BB37" i="17"/>
  <c r="X37" i="17" s="1"/>
  <c r="U37" i="17" s="1"/>
  <c r="P37" i="17" s="1"/>
  <c r="AF37" i="17"/>
  <c r="AE37" i="17"/>
  <c r="AD37" i="17"/>
  <c r="AC37" i="17"/>
  <c r="AQ37" i="17" s="1"/>
  <c r="AB37" i="17"/>
  <c r="AA37" i="17"/>
  <c r="Y37" i="17"/>
  <c r="V37" i="17"/>
  <c r="D37" i="17"/>
  <c r="BJ36" i="17"/>
  <c r="T36" i="17" s="1"/>
  <c r="BI36" i="17"/>
  <c r="BH36" i="17"/>
  <c r="BG36" i="17"/>
  <c r="BF36" i="17"/>
  <c r="BE36" i="17"/>
  <c r="BD36" i="17"/>
  <c r="BC36" i="17"/>
  <c r="BB36" i="17"/>
  <c r="X36" i="17" s="1"/>
  <c r="U36" i="17" s="1"/>
  <c r="P36" i="17" s="1"/>
  <c r="AF36" i="17"/>
  <c r="AE36" i="17"/>
  <c r="AD36" i="17"/>
  <c r="AC36" i="17"/>
  <c r="AQ36" i="17" s="1"/>
  <c r="AB36" i="17"/>
  <c r="AM36" i="17" s="1"/>
  <c r="AA36" i="17"/>
  <c r="Y36" i="17"/>
  <c r="Z36" i="17" s="1"/>
  <c r="AG36" i="17" s="1"/>
  <c r="V36" i="17"/>
  <c r="D36" i="17"/>
  <c r="BJ35" i="17"/>
  <c r="BI35" i="17"/>
  <c r="BH35" i="17"/>
  <c r="BG35" i="17"/>
  <c r="BF35" i="17"/>
  <c r="BE35" i="17"/>
  <c r="BD35" i="17"/>
  <c r="BC35" i="17"/>
  <c r="BB35" i="17"/>
  <c r="AF35" i="17"/>
  <c r="AE35" i="17"/>
  <c r="AD35" i="17"/>
  <c r="AC35" i="17"/>
  <c r="AQ35" i="17" s="1"/>
  <c r="AB35" i="17"/>
  <c r="AM35" i="17" s="1"/>
  <c r="AA35" i="17"/>
  <c r="AO35" i="17" s="1"/>
  <c r="Y35" i="17"/>
  <c r="Z35" i="17" s="1"/>
  <c r="AG35" i="17" s="1"/>
  <c r="X35" i="17"/>
  <c r="U35" i="17" s="1"/>
  <c r="P35" i="17" s="1"/>
  <c r="V35" i="17"/>
  <c r="T35" i="17"/>
  <c r="D35" i="17"/>
  <c r="BJ34" i="17"/>
  <c r="BI34" i="17"/>
  <c r="BH34" i="17"/>
  <c r="BG34" i="17"/>
  <c r="BF34" i="17"/>
  <c r="BE34" i="17"/>
  <c r="BD34" i="17"/>
  <c r="BC34" i="17"/>
  <c r="BB34" i="17"/>
  <c r="AF34" i="17"/>
  <c r="AE34" i="17"/>
  <c r="AD34" i="17"/>
  <c r="AC34" i="17"/>
  <c r="AB34" i="17"/>
  <c r="AA34" i="17"/>
  <c r="Y34" i="17"/>
  <c r="Z34" i="17" s="1"/>
  <c r="AG34" i="17" s="1"/>
  <c r="X34" i="17"/>
  <c r="U34" i="17" s="1"/>
  <c r="P34" i="17" s="1"/>
  <c r="V34" i="17"/>
  <c r="T34" i="17"/>
  <c r="D34" i="17"/>
  <c r="BJ33" i="17"/>
  <c r="T33" i="17" s="1"/>
  <c r="BI33" i="17"/>
  <c r="BH33" i="17"/>
  <c r="BG33" i="17"/>
  <c r="BF33" i="17"/>
  <c r="BE33" i="17"/>
  <c r="BD33" i="17"/>
  <c r="BC33" i="17"/>
  <c r="BB33" i="17"/>
  <c r="X33" i="17" s="1"/>
  <c r="U33" i="17" s="1"/>
  <c r="P33" i="17" s="1"/>
  <c r="AF33" i="17"/>
  <c r="AE33" i="17"/>
  <c r="AD33" i="17"/>
  <c r="AC33" i="17"/>
  <c r="AB33" i="17"/>
  <c r="AM33" i="17" s="1"/>
  <c r="AA33" i="17"/>
  <c r="Y33" i="17"/>
  <c r="V33" i="17"/>
  <c r="D33" i="17"/>
  <c r="BJ32" i="17"/>
  <c r="BI32" i="17"/>
  <c r="BH32" i="17"/>
  <c r="BG32" i="17"/>
  <c r="BF32" i="17"/>
  <c r="BE32" i="17"/>
  <c r="BD32" i="17"/>
  <c r="BC32" i="17"/>
  <c r="BB32" i="17"/>
  <c r="X32" i="17" s="1"/>
  <c r="U32" i="17" s="1"/>
  <c r="P32" i="17" s="1"/>
  <c r="AF32" i="17"/>
  <c r="AE32" i="17"/>
  <c r="AD32" i="17"/>
  <c r="AC32" i="17"/>
  <c r="AB32" i="17"/>
  <c r="AM32" i="17" s="1"/>
  <c r="AA32" i="17"/>
  <c r="Y32" i="17"/>
  <c r="Z32" i="17" s="1"/>
  <c r="AG32" i="17" s="1"/>
  <c r="AI32" i="17" s="1"/>
  <c r="AK32" i="17" s="1"/>
  <c r="V32" i="17"/>
  <c r="T32" i="17"/>
  <c r="D32" i="17"/>
  <c r="BE31" i="17"/>
  <c r="BD31" i="17"/>
  <c r="BC31" i="17"/>
  <c r="BB31" i="17"/>
  <c r="AF31" i="17"/>
  <c r="AE31" i="17"/>
  <c r="AQ31" i="17" s="1"/>
  <c r="AD31" i="17"/>
  <c r="AC31" i="17"/>
  <c r="AB31" i="17"/>
  <c r="AA31" i="17"/>
  <c r="Y31" i="17"/>
  <c r="V31" i="17"/>
  <c r="T31" i="17"/>
  <c r="L31" i="17"/>
  <c r="K31" i="17"/>
  <c r="M31" i="17" s="1"/>
  <c r="I31" i="17"/>
  <c r="H31" i="17"/>
  <c r="J31" i="17" s="1"/>
  <c r="F31" i="17"/>
  <c r="E31" i="17"/>
  <c r="D31" i="17"/>
  <c r="L30" i="17"/>
  <c r="K30" i="17"/>
  <c r="I30" i="17"/>
  <c r="H30" i="17"/>
  <c r="F30" i="17"/>
  <c r="E30" i="17"/>
  <c r="O29" i="17"/>
  <c r="Q24" i="17"/>
  <c r="H20" i="17"/>
  <c r="B11" i="17"/>
  <c r="BJ6" i="17"/>
  <c r="A4" i="17"/>
  <c r="AN48" i="17" l="1"/>
  <c r="AM48" i="17"/>
  <c r="AN55" i="17"/>
  <c r="AM55" i="17"/>
  <c r="AN52" i="17"/>
  <c r="AM52" i="17"/>
  <c r="AN47" i="17"/>
  <c r="AM47" i="17"/>
  <c r="Z65" i="17"/>
  <c r="AG65" i="17" s="1"/>
  <c r="AM38" i="17"/>
  <c r="AN54" i="17"/>
  <c r="AM54" i="17"/>
  <c r="AO34" i="17"/>
  <c r="Z37" i="17"/>
  <c r="AG37" i="17" s="1"/>
  <c r="AM41" i="17"/>
  <c r="AN49" i="17"/>
  <c r="AM49" i="17"/>
  <c r="AQ54" i="17"/>
  <c r="AQ43" i="17"/>
  <c r="AN45" i="17"/>
  <c r="AM45" i="17"/>
  <c r="AM34" i="17"/>
  <c r="AQ41" i="17"/>
  <c r="AN44" i="17"/>
  <c r="AM44" i="17"/>
  <c r="AQ49" i="17"/>
  <c r="AN56" i="17"/>
  <c r="AM56" i="17"/>
  <c r="AN46" i="17"/>
  <c r="AM46" i="17"/>
  <c r="AN31" i="17"/>
  <c r="AM31" i="17"/>
  <c r="AN53" i="17"/>
  <c r="AM53" i="17"/>
  <c r="AN50" i="17"/>
  <c r="AM50" i="17"/>
  <c r="AN57" i="17"/>
  <c r="AM57" i="17"/>
  <c r="Z41" i="17"/>
  <c r="AG41" i="17" s="1"/>
  <c r="Z31" i="17"/>
  <c r="AG31" i="17" s="1"/>
  <c r="Z33" i="17"/>
  <c r="AG33" i="17" s="1"/>
  <c r="AI33" i="17" s="1"/>
  <c r="AK33" i="17" s="1"/>
  <c r="AM37" i="17"/>
  <c r="AQ44" i="17"/>
  <c r="AN51" i="17"/>
  <c r="AM51" i="17"/>
  <c r="AQ56" i="17"/>
  <c r="AM42" i="17"/>
  <c r="AQ34" i="17"/>
  <c r="AQ38" i="17"/>
  <c r="AQ42" i="17"/>
  <c r="Z58" i="17"/>
  <c r="AG58" i="17" s="1"/>
  <c r="AI58" i="17" s="1"/>
  <c r="AK58" i="17" s="1"/>
  <c r="AO37" i="17"/>
  <c r="AO41" i="17"/>
  <c r="AQ58" i="17"/>
  <c r="AO36" i="17"/>
  <c r="AO40" i="17"/>
  <c r="Z44" i="17"/>
  <c r="AG44" i="17" s="1"/>
  <c r="Z45" i="17"/>
  <c r="AG45" i="17" s="1"/>
  <c r="AI45" i="17" s="1"/>
  <c r="AK45" i="17" s="1"/>
  <c r="Z46" i="17"/>
  <c r="AG46" i="17" s="1"/>
  <c r="AH46" i="17" s="1"/>
  <c r="AJ46" i="17" s="1"/>
  <c r="W46" i="17" s="1"/>
  <c r="Z47" i="17"/>
  <c r="AG47" i="17" s="1"/>
  <c r="AH47" i="17" s="1"/>
  <c r="AJ47" i="17" s="1"/>
  <c r="W47" i="17" s="1"/>
  <c r="Z48" i="17"/>
  <c r="AG48" i="17" s="1"/>
  <c r="Z49" i="17"/>
  <c r="AG49" i="17" s="1"/>
  <c r="Z50" i="17"/>
  <c r="AG50" i="17" s="1"/>
  <c r="Z51" i="17"/>
  <c r="AG51" i="17" s="1"/>
  <c r="AI51" i="17" s="1"/>
  <c r="AK51" i="17" s="1"/>
  <c r="Z52" i="17"/>
  <c r="AG52" i="17" s="1"/>
  <c r="AH52" i="17" s="1"/>
  <c r="AJ52" i="17" s="1"/>
  <c r="W52" i="17" s="1"/>
  <c r="Z53" i="17"/>
  <c r="AG53" i="17" s="1"/>
  <c r="AH53" i="17" s="1"/>
  <c r="AJ53" i="17" s="1"/>
  <c r="W53" i="17" s="1"/>
  <c r="Z54" i="17"/>
  <c r="AG54" i="17" s="1"/>
  <c r="AH54" i="17" s="1"/>
  <c r="AJ54" i="17" s="1"/>
  <c r="W54" i="17" s="1"/>
  <c r="Z55" i="17"/>
  <c r="AG55" i="17" s="1"/>
  <c r="Z56" i="17"/>
  <c r="AG56" i="17" s="1"/>
  <c r="Z57" i="17"/>
  <c r="AG57" i="17" s="1"/>
  <c r="AI57" i="17" s="1"/>
  <c r="AK57" i="17" s="1"/>
  <c r="AH31" i="17"/>
  <c r="AJ31" i="17" s="1"/>
  <c r="AI31" i="17"/>
  <c r="AK31" i="17" s="1"/>
  <c r="G58" i="17"/>
  <c r="G57" i="17"/>
  <c r="G56" i="17"/>
  <c r="G55" i="17"/>
  <c r="G54" i="17"/>
  <c r="G53" i="17"/>
  <c r="G52" i="17"/>
  <c r="G51" i="17"/>
  <c r="G50" i="17"/>
  <c r="G49" i="17"/>
  <c r="G48" i="17"/>
  <c r="G47" i="17"/>
  <c r="G46" i="17"/>
  <c r="G45" i="17"/>
  <c r="G44" i="17"/>
  <c r="G66" i="17"/>
  <c r="G65" i="17"/>
  <c r="G64" i="17"/>
  <c r="G63" i="17"/>
  <c r="G62" i="17"/>
  <c r="G61" i="17"/>
  <c r="G60" i="17"/>
  <c r="G59" i="17"/>
  <c r="G43" i="17"/>
  <c r="G42" i="17"/>
  <c r="G41" i="17"/>
  <c r="G40" i="17"/>
  <c r="G39" i="17"/>
  <c r="G38" i="17"/>
  <c r="G37" i="17"/>
  <c r="G36" i="17"/>
  <c r="G35" i="17"/>
  <c r="G34"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G32" i="17"/>
  <c r="AN32" i="17"/>
  <c r="G33" i="17"/>
  <c r="AN33" i="17"/>
  <c r="AI34" i="17"/>
  <c r="AK34" i="17" s="1"/>
  <c r="AH34" i="17"/>
  <c r="AJ34" i="17" s="1"/>
  <c r="W34" i="17" s="1"/>
  <c r="AI36" i="17"/>
  <c r="AK36" i="17" s="1"/>
  <c r="AH36" i="17"/>
  <c r="AJ36" i="17" s="1"/>
  <c r="W36" i="17" s="1"/>
  <c r="AI38" i="17"/>
  <c r="AK38" i="17" s="1"/>
  <c r="AH38" i="17"/>
  <c r="AJ38" i="17" s="1"/>
  <c r="W38" i="17" s="1"/>
  <c r="AI40" i="17"/>
  <c r="AK40" i="17" s="1"/>
  <c r="AH40" i="17"/>
  <c r="AJ40" i="17" s="1"/>
  <c r="W40" i="17" s="1"/>
  <c r="AI42" i="17"/>
  <c r="AK42" i="17" s="1"/>
  <c r="AH42" i="17"/>
  <c r="AJ42" i="17" s="1"/>
  <c r="W42" i="17" s="1"/>
  <c r="G31" i="17"/>
  <c r="AP31" i="17"/>
  <c r="AL31" i="17"/>
  <c r="AO31" i="17"/>
  <c r="M32" i="17"/>
  <c r="AO32" i="17"/>
  <c r="AQ32" i="17"/>
  <c r="AH32" i="17"/>
  <c r="AJ32" i="17" s="1"/>
  <c r="W32" i="17" s="1"/>
  <c r="AL32" i="17"/>
  <c r="AP32" i="17"/>
  <c r="M33" i="17"/>
  <c r="AO33" i="17"/>
  <c r="AQ33" i="17"/>
  <c r="AH33" i="17"/>
  <c r="AJ33" i="17" s="1"/>
  <c r="W33" i="17" s="1"/>
  <c r="AL33" i="17"/>
  <c r="AP33" i="17"/>
  <c r="AI35" i="17"/>
  <c r="AK35" i="17" s="1"/>
  <c r="AH35" i="17"/>
  <c r="AJ35" i="17" s="1"/>
  <c r="W35" i="17" s="1"/>
  <c r="AI37" i="17"/>
  <c r="AK37" i="17" s="1"/>
  <c r="AH37" i="17"/>
  <c r="AJ37" i="17" s="1"/>
  <c r="W37" i="17" s="1"/>
  <c r="AI39" i="17"/>
  <c r="AK39" i="17" s="1"/>
  <c r="AH39" i="17"/>
  <c r="AJ39" i="17" s="1"/>
  <c r="W39" i="17" s="1"/>
  <c r="AI41" i="17"/>
  <c r="AK41" i="17" s="1"/>
  <c r="AH41" i="17"/>
  <c r="AJ41" i="17" s="1"/>
  <c r="W41" i="17" s="1"/>
  <c r="AI43" i="17"/>
  <c r="AK43" i="17" s="1"/>
  <c r="AH43" i="17"/>
  <c r="AJ43" i="17" s="1"/>
  <c r="W43" i="17" s="1"/>
  <c r="AH44" i="17"/>
  <c r="AJ44" i="17" s="1"/>
  <c r="W44" i="17" s="1"/>
  <c r="AI44" i="17"/>
  <c r="AK44" i="17" s="1"/>
  <c r="AH45" i="17"/>
  <c r="AJ45" i="17" s="1"/>
  <c r="W45" i="17" s="1"/>
  <c r="AH48" i="17"/>
  <c r="AJ48" i="17" s="1"/>
  <c r="W48" i="17" s="1"/>
  <c r="AI48" i="17"/>
  <c r="AK48" i="17" s="1"/>
  <c r="AH49" i="17"/>
  <c r="AJ49" i="17" s="1"/>
  <c r="W49" i="17" s="1"/>
  <c r="AI49" i="17"/>
  <c r="AK49" i="17" s="1"/>
  <c r="AH50" i="17"/>
  <c r="AJ50" i="17" s="1"/>
  <c r="W50" i="17" s="1"/>
  <c r="AI50" i="17"/>
  <c r="AK50" i="17" s="1"/>
  <c r="AH51" i="17"/>
  <c r="AJ51" i="17" s="1"/>
  <c r="W51" i="17" s="1"/>
  <c r="AI54" i="17"/>
  <c r="AK54" i="17" s="1"/>
  <c r="AH55" i="17"/>
  <c r="AJ55" i="17" s="1"/>
  <c r="W55" i="17" s="1"/>
  <c r="AI55" i="17"/>
  <c r="AK55" i="17" s="1"/>
  <c r="AH56" i="17"/>
  <c r="AJ56" i="17" s="1"/>
  <c r="W56" i="17" s="1"/>
  <c r="AI56" i="17"/>
  <c r="AK56" i="17" s="1"/>
  <c r="AH57" i="17"/>
  <c r="AJ57" i="17" s="1"/>
  <c r="W57" i="17" s="1"/>
  <c r="AH58" i="17"/>
  <c r="AJ58" i="17" s="1"/>
  <c r="W58" i="17" s="1"/>
  <c r="AL34" i="17"/>
  <c r="AN34" i="17"/>
  <c r="AP34" i="17"/>
  <c r="AL35" i="17"/>
  <c r="AN35" i="17"/>
  <c r="AP35" i="17"/>
  <c r="AL36" i="17"/>
  <c r="AN36" i="17"/>
  <c r="AP36" i="17"/>
  <c r="AL37" i="17"/>
  <c r="AN37" i="17"/>
  <c r="AP37" i="17"/>
  <c r="AL38" i="17"/>
  <c r="AN38" i="17"/>
  <c r="AP38" i="17"/>
  <c r="AL39" i="17"/>
  <c r="AN39" i="17"/>
  <c r="AP39" i="17"/>
  <c r="AL40" i="17"/>
  <c r="AN40" i="17"/>
  <c r="AP40" i="17"/>
  <c r="AL41" i="17"/>
  <c r="AN41" i="17"/>
  <c r="AP41" i="17"/>
  <c r="AL42" i="17"/>
  <c r="AN42" i="17"/>
  <c r="AP42" i="17"/>
  <c r="AL43" i="17"/>
  <c r="AN43" i="17"/>
  <c r="AP43" i="17"/>
  <c r="AO43" i="17"/>
  <c r="AP44" i="17"/>
  <c r="AL44" i="17"/>
  <c r="AO44" i="17"/>
  <c r="AP45" i="17"/>
  <c r="AL45" i="17"/>
  <c r="AO45" i="17"/>
  <c r="AP46" i="17"/>
  <c r="AL46" i="17"/>
  <c r="AO46" i="17"/>
  <c r="AP47" i="17"/>
  <c r="AL47" i="17"/>
  <c r="AO47" i="17"/>
  <c r="AP48" i="17"/>
  <c r="AL48" i="17"/>
  <c r="AO48" i="17"/>
  <c r="AP49" i="17"/>
  <c r="AL49" i="17"/>
  <c r="AO49" i="17"/>
  <c r="AP50" i="17"/>
  <c r="AL50" i="17"/>
  <c r="AO50" i="17"/>
  <c r="AP51" i="17"/>
  <c r="AL51" i="17"/>
  <c r="AO51" i="17"/>
  <c r="AP52" i="17"/>
  <c r="AL52" i="17"/>
  <c r="AO52" i="17"/>
  <c r="AP53" i="17"/>
  <c r="AL53" i="17"/>
  <c r="AO53" i="17"/>
  <c r="AP54" i="17"/>
  <c r="AL54" i="17"/>
  <c r="AO54" i="17"/>
  <c r="AP55" i="17"/>
  <c r="AL55" i="17"/>
  <c r="AO55" i="17"/>
  <c r="AP56" i="17"/>
  <c r="AL56" i="17"/>
  <c r="AO56" i="17"/>
  <c r="AP57" i="17"/>
  <c r="AL57" i="17"/>
  <c r="AO57" i="17"/>
  <c r="AO58" i="17"/>
  <c r="AP58" i="17"/>
  <c r="AL58" i="17"/>
  <c r="AI59" i="17"/>
  <c r="AK59" i="17" s="1"/>
  <c r="AH59" i="17"/>
  <c r="AJ59" i="17" s="1"/>
  <c r="W59" i="17" s="1"/>
  <c r="AM59" i="17"/>
  <c r="AP59" i="17"/>
  <c r="AL59" i="17"/>
  <c r="AN59" i="17"/>
  <c r="AI60" i="17"/>
  <c r="AK60" i="17" s="1"/>
  <c r="AH60" i="17"/>
  <c r="AJ60" i="17" s="1"/>
  <c r="W60" i="17" s="1"/>
  <c r="AM60" i="17"/>
  <c r="AP60" i="17"/>
  <c r="AL60" i="17"/>
  <c r="AN60" i="17"/>
  <c r="AI61" i="17"/>
  <c r="AK61" i="17" s="1"/>
  <c r="AH61" i="17"/>
  <c r="AJ61" i="17" s="1"/>
  <c r="W61" i="17" s="1"/>
  <c r="AM61" i="17"/>
  <c r="AP61" i="17"/>
  <c r="AL61" i="17"/>
  <c r="AN61" i="17"/>
  <c r="AI62" i="17"/>
  <c r="AK62" i="17" s="1"/>
  <c r="AH62" i="17"/>
  <c r="AJ62" i="17" s="1"/>
  <c r="W62" i="17" s="1"/>
  <c r="AM62" i="17"/>
  <c r="AP62" i="17"/>
  <c r="AL62" i="17"/>
  <c r="AN62" i="17"/>
  <c r="AI63" i="17"/>
  <c r="AK63" i="17" s="1"/>
  <c r="AH63" i="17"/>
  <c r="AJ63" i="17" s="1"/>
  <c r="W63" i="17" s="1"/>
  <c r="AM63" i="17"/>
  <c r="AP63" i="17"/>
  <c r="AL63" i="17"/>
  <c r="AN63" i="17"/>
  <c r="AI64" i="17"/>
  <c r="AK64" i="17" s="1"/>
  <c r="AH64" i="17"/>
  <c r="AJ64" i="17" s="1"/>
  <c r="W64" i="17" s="1"/>
  <c r="AM64" i="17"/>
  <c r="AP64" i="17"/>
  <c r="AL64" i="17"/>
  <c r="AN64" i="17"/>
  <c r="AI65" i="17"/>
  <c r="AK65" i="17" s="1"/>
  <c r="AH65" i="17"/>
  <c r="AJ65" i="17" s="1"/>
  <c r="W65" i="17" s="1"/>
  <c r="AM65" i="17"/>
  <c r="AP65" i="17"/>
  <c r="AL65" i="17"/>
  <c r="AN65" i="17"/>
  <c r="AI66" i="17"/>
  <c r="AK66" i="17" s="1"/>
  <c r="AH66" i="17"/>
  <c r="AJ66" i="17" s="1"/>
  <c r="W66" i="17" s="1"/>
  <c r="AM66" i="17"/>
  <c r="AP66" i="17"/>
  <c r="AL66" i="17"/>
  <c r="AN66" i="17"/>
  <c r="AM58" i="17"/>
  <c r="AO59" i="17"/>
  <c r="AQ59" i="17"/>
  <c r="AO60" i="17"/>
  <c r="AQ60" i="17"/>
  <c r="AO61" i="17"/>
  <c r="AQ61" i="17"/>
  <c r="AO62" i="17"/>
  <c r="AQ62" i="17"/>
  <c r="AO63" i="17"/>
  <c r="AQ63" i="17"/>
  <c r="AO64" i="17"/>
  <c r="AQ64" i="17"/>
  <c r="AO65" i="17"/>
  <c r="AQ65" i="17"/>
  <c r="AO66" i="17"/>
  <c r="AQ66" i="17"/>
  <c r="AI53" i="17" l="1"/>
  <c r="AK53" i="17" s="1"/>
  <c r="AI47" i="17"/>
  <c r="AK47" i="17" s="1"/>
  <c r="AI52" i="17"/>
  <c r="AK52" i="17" s="1"/>
  <c r="AI46" i="17"/>
  <c r="AK46" i="17" s="1"/>
  <c r="W31" i="17"/>
  <c r="U31" i="17" s="1"/>
  <c r="AX22" i="15" l="1"/>
  <c r="G10" i="3" l="1"/>
  <c r="D7" i="14" l="1"/>
  <c r="D8" i="14"/>
  <c r="D8" i="6"/>
  <c r="D7" i="6"/>
  <c r="AH20" i="15"/>
  <c r="J20" i="15"/>
  <c r="AO17" i="15" l="1"/>
  <c r="O52" i="15"/>
  <c r="O46" i="15"/>
  <c r="BC37" i="15"/>
  <c r="AZ37" i="15"/>
  <c r="AW37" i="15"/>
  <c r="AT37" i="15"/>
  <c r="AQ37" i="15"/>
  <c r="AN37" i="15"/>
  <c r="AK37" i="15"/>
  <c r="AH37" i="15"/>
  <c r="AD37" i="15"/>
  <c r="AA37" i="15"/>
  <c r="X37" i="15"/>
  <c r="U37" i="15"/>
  <c r="AC22" i="15"/>
  <c r="R37" i="15"/>
  <c r="O37" i="15"/>
  <c r="AD30" i="15"/>
  <c r="BC29" i="15"/>
  <c r="AZ29" i="15"/>
  <c r="AW29" i="15"/>
  <c r="AT29" i="15"/>
  <c r="AQ29" i="15"/>
  <c r="AN29" i="15"/>
  <c r="AK29" i="15"/>
  <c r="AA29" i="15"/>
  <c r="X29" i="15"/>
  <c r="U29" i="15"/>
  <c r="R29" i="15"/>
  <c r="O29" i="15"/>
  <c r="L29" i="15"/>
  <c r="I29" i="15"/>
  <c r="D6" i="6"/>
  <c r="D6" i="14"/>
  <c r="D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izumida</author>
  </authors>
  <commentList>
    <comment ref="W8" authorId="0" shapeId="0" xr:uid="{00000000-0006-0000-0500-000001000000}">
      <text>
        <r>
          <rPr>
            <b/>
            <sz val="9"/>
            <color indexed="81"/>
            <rFont val="MS P ゴシック"/>
            <family val="3"/>
            <charset val="128"/>
          </rPr>
          <t>izumida:</t>
        </r>
        <r>
          <rPr>
            <sz val="9"/>
            <color indexed="81"/>
            <rFont val="MS P ゴシック"/>
            <family val="3"/>
            <charset val="128"/>
          </rPr>
          <t xml:space="preserve">
紙で運用しているのと同様に、
データの法人変更届へもプルダウンで変更の意思表示をしてもらうのはいかがでしょうか。
ＪＲＥＧ用のデータフォーマットへ以下追加。
■口座情報欄_プルダウンで選択する。
１．「口座引落し」から「振込入金」へ変更する
２．「振込入金」から「口座引落し」へ変更する　　
３．現在設定している「お支払い口座」を変更する
２、３を選択した場合は強制的に口座の入力フォーマットが表示されることができればいいですね！</t>
        </r>
      </text>
    </comment>
  </commentList>
</comments>
</file>

<file path=xl/sharedStrings.xml><?xml version="1.0" encoding="utf-8"?>
<sst xmlns="http://schemas.openxmlformats.org/spreadsheetml/2006/main" count="854" uniqueCount="240">
  <si>
    <t>　　　　　</t>
    <phoneticPr fontId="2"/>
  </si>
  <si>
    <t>法人名</t>
    <rPh sb="0" eb="2">
      <t>ホウジン</t>
    </rPh>
    <rPh sb="2" eb="3">
      <t>メイ</t>
    </rPh>
    <phoneticPr fontId="2"/>
  </si>
  <si>
    <t>申請日</t>
    <rPh sb="0" eb="2">
      <t>シンセイ</t>
    </rPh>
    <rPh sb="2" eb="3">
      <t>ビ</t>
    </rPh>
    <phoneticPr fontId="2"/>
  </si>
  <si>
    <t>連絡担当者</t>
    <phoneticPr fontId="2"/>
  </si>
  <si>
    <t>№</t>
    <phoneticPr fontId="2"/>
  </si>
  <si>
    <t>組織コード</t>
    <rPh sb="0" eb="2">
      <t>ソシキ</t>
    </rPh>
    <phoneticPr fontId="2"/>
  </si>
  <si>
    <t>組織名</t>
    <rPh sb="0" eb="2">
      <t>ソシキ</t>
    </rPh>
    <rPh sb="2" eb="3">
      <t>メイ</t>
    </rPh>
    <phoneticPr fontId="2"/>
  </si>
  <si>
    <t>性別</t>
    <rPh sb="0" eb="2">
      <t>セイベツ</t>
    </rPh>
    <phoneticPr fontId="2"/>
  </si>
  <si>
    <t>（例）</t>
    <rPh sb="1" eb="2">
      <t>レイ</t>
    </rPh>
    <phoneticPr fontId="2"/>
  </si>
  <si>
    <t>0000000001</t>
    <phoneticPr fontId="2"/>
  </si>
  <si>
    <t>　　法人登録情報</t>
    <rPh sb="2" eb="4">
      <t>ホウジン</t>
    </rPh>
    <rPh sb="4" eb="6">
      <t>トウロク</t>
    </rPh>
    <rPh sb="6" eb="8">
      <t>ジョウホウ</t>
    </rPh>
    <phoneticPr fontId="2"/>
  </si>
  <si>
    <t>生年月日（西暦）</t>
    <rPh sb="0" eb="2">
      <t>セイネン</t>
    </rPh>
    <rPh sb="2" eb="4">
      <t>ガッピ</t>
    </rPh>
    <rPh sb="5" eb="7">
      <t>セイレキ</t>
    </rPh>
    <phoneticPr fontId="2"/>
  </si>
  <si>
    <t>法人 連絡担当者</t>
    <rPh sb="0" eb="2">
      <t>ホウジン</t>
    </rPh>
    <rPh sb="3" eb="5">
      <t>レンラク</t>
    </rPh>
    <rPh sb="5" eb="8">
      <t>タントウシャ</t>
    </rPh>
    <phoneticPr fontId="2"/>
  </si>
  <si>
    <t>組織所在地</t>
    <rPh sb="0" eb="2">
      <t>ソシキ</t>
    </rPh>
    <rPh sb="2" eb="5">
      <t>ショザイチ</t>
    </rPh>
    <phoneticPr fontId="2"/>
  </si>
  <si>
    <t xml:space="preserve">組織 管理責任者
</t>
    <rPh sb="0" eb="2">
      <t>ソシキ</t>
    </rPh>
    <rPh sb="3" eb="5">
      <t>カンリ</t>
    </rPh>
    <rPh sb="5" eb="7">
      <t>セキニン</t>
    </rPh>
    <rPh sb="7" eb="8">
      <t>シャ</t>
    </rPh>
    <phoneticPr fontId="2"/>
  </si>
  <si>
    <t>組織 連絡担当者</t>
    <rPh sb="0" eb="2">
      <t>ソシキ</t>
    </rPh>
    <rPh sb="3" eb="5">
      <t>レンラク</t>
    </rPh>
    <rPh sb="5" eb="8">
      <t>タントウシャ</t>
    </rPh>
    <phoneticPr fontId="2"/>
  </si>
  <si>
    <t>　　組織登録情報 1</t>
    <phoneticPr fontId="2"/>
  </si>
  <si>
    <t>　　組織登録情報　2</t>
    <phoneticPr fontId="2"/>
  </si>
  <si>
    <t>　　組織登録情報　3</t>
    <phoneticPr fontId="2"/>
  </si>
  <si>
    <t>　　組織登録情報　4</t>
    <phoneticPr fontId="2"/>
  </si>
  <si>
    <t>　　組織登録情報　5</t>
    <phoneticPr fontId="2"/>
  </si>
  <si>
    <t>　　組織登録情報　6</t>
    <phoneticPr fontId="2"/>
  </si>
  <si>
    <t xml:space="preserve">
</t>
    <phoneticPr fontId="2"/>
  </si>
  <si>
    <t>●登録情報（ご申請者）</t>
    <rPh sb="1" eb="3">
      <t>トウロク</t>
    </rPh>
    <rPh sb="3" eb="5">
      <t>ジョウホウ</t>
    </rPh>
    <rPh sb="7" eb="9">
      <t>シンセイ</t>
    </rPh>
    <rPh sb="9" eb="10">
      <t>シャ</t>
    </rPh>
    <phoneticPr fontId="2"/>
  </si>
  <si>
    <t>法人コード</t>
    <rPh sb="0" eb="2">
      <t>ホウジン</t>
    </rPh>
    <phoneticPr fontId="2"/>
  </si>
  <si>
    <t>連絡担当者</t>
    <rPh sb="0" eb="2">
      <t>レンラク</t>
    </rPh>
    <rPh sb="2" eb="5">
      <t>タントウシャ</t>
    </rPh>
    <phoneticPr fontId="2"/>
  </si>
  <si>
    <t>組織管理責任者</t>
    <rPh sb="0" eb="2">
      <t>ソシキ</t>
    </rPh>
    <rPh sb="2" eb="4">
      <t>カンリ</t>
    </rPh>
    <rPh sb="4" eb="6">
      <t>セキニン</t>
    </rPh>
    <rPh sb="6" eb="7">
      <t>シャ</t>
    </rPh>
    <phoneticPr fontId="2"/>
  </si>
  <si>
    <t>●黄色セルにご入力ください</t>
  </si>
  <si>
    <t>冊</t>
    <rPh sb="0" eb="1">
      <t>サツ</t>
    </rPh>
    <phoneticPr fontId="2"/>
  </si>
  <si>
    <t>4542－60＊＊－＊＊＊＊－＊＊＊＊</t>
    <phoneticPr fontId="2"/>
  </si>
  <si>
    <t>カナ氏名</t>
    <rPh sb="2" eb="4">
      <t>シメイ</t>
    </rPh>
    <phoneticPr fontId="2"/>
  </si>
  <si>
    <t>漢字氏名</t>
    <rPh sb="0" eb="2">
      <t>カンジ</t>
    </rPh>
    <rPh sb="2" eb="4">
      <t>シメイ</t>
    </rPh>
    <phoneticPr fontId="2"/>
  </si>
  <si>
    <t>役職カナ</t>
    <rPh sb="0" eb="2">
      <t>ヤクショク</t>
    </rPh>
    <phoneticPr fontId="2"/>
  </si>
  <si>
    <t>役職漢字</t>
    <rPh sb="0" eb="2">
      <t>ヤクショク</t>
    </rPh>
    <rPh sb="2" eb="4">
      <t>カンジ</t>
    </rPh>
    <phoneticPr fontId="2"/>
  </si>
  <si>
    <t>郵便番号</t>
    <rPh sb="0" eb="4">
      <t>ユウビンバンゴウ</t>
    </rPh>
    <phoneticPr fontId="2"/>
  </si>
  <si>
    <t>住所(番地まで）　</t>
    <rPh sb="0" eb="2">
      <t>ジュウショ</t>
    </rPh>
    <rPh sb="3" eb="5">
      <t>バンチ</t>
    </rPh>
    <phoneticPr fontId="2"/>
  </si>
  <si>
    <t>住所（ビル名、階数）　</t>
    <rPh sb="0" eb="2">
      <t>ジュウショ</t>
    </rPh>
    <rPh sb="5" eb="6">
      <t>メイ</t>
    </rPh>
    <rPh sb="7" eb="9">
      <t>カイスウ</t>
    </rPh>
    <phoneticPr fontId="2"/>
  </si>
  <si>
    <t>TEL</t>
    <phoneticPr fontId="2"/>
  </si>
  <si>
    <t>FAX</t>
    <phoneticPr fontId="2"/>
  </si>
  <si>
    <t>所属部署名カナ</t>
    <phoneticPr fontId="2"/>
  </si>
  <si>
    <t>所属部署名漢字</t>
    <rPh sb="0" eb="2">
      <t>ショゾク</t>
    </rPh>
    <rPh sb="2" eb="4">
      <t>ブショ</t>
    </rPh>
    <rPh sb="4" eb="5">
      <t>メイ</t>
    </rPh>
    <rPh sb="5" eb="7">
      <t>カンジ</t>
    </rPh>
    <phoneticPr fontId="2"/>
  </si>
  <si>
    <t>カナ名称</t>
    <rPh sb="2" eb="4">
      <t>メイショウ</t>
    </rPh>
    <phoneticPr fontId="2"/>
  </si>
  <si>
    <t>漢字名称</t>
    <rPh sb="0" eb="2">
      <t>カンジ</t>
    </rPh>
    <rPh sb="2" eb="4">
      <t>メイショウ</t>
    </rPh>
    <phoneticPr fontId="2"/>
  </si>
  <si>
    <t>住所（番地まで）</t>
    <rPh sb="0" eb="2">
      <t>ジュウショ</t>
    </rPh>
    <rPh sb="3" eb="5">
      <t>バンチ</t>
    </rPh>
    <phoneticPr fontId="2"/>
  </si>
  <si>
    <t>住所（ビル名、階数）</t>
    <rPh sb="0" eb="2">
      <t>ジュウショ</t>
    </rPh>
    <rPh sb="5" eb="6">
      <t>メイ</t>
    </rPh>
    <rPh sb="7" eb="9">
      <t>カイスウ</t>
    </rPh>
    <phoneticPr fontId="2"/>
  </si>
  <si>
    <t>TEL</t>
  </si>
  <si>
    <t>FAX</t>
  </si>
  <si>
    <t>所属部署名カナ</t>
  </si>
  <si>
    <t>10桁の組織コード
（ご希望があればご入力ください）</t>
    <rPh sb="2" eb="3">
      <t>ケタ</t>
    </rPh>
    <rPh sb="4" eb="6">
      <t>ソシキ</t>
    </rPh>
    <rPh sb="12" eb="14">
      <t>キボウ</t>
    </rPh>
    <rPh sb="19" eb="21">
      <t>ニュウリョク</t>
    </rPh>
    <phoneticPr fontId="2"/>
  </si>
  <si>
    <t>●登録する法人情報をご入力ください</t>
    <phoneticPr fontId="2"/>
  </si>
  <si>
    <t>●登録する組織情報をご入力ください</t>
    <rPh sb="1" eb="3">
      <t>トウロク</t>
    </rPh>
    <rPh sb="5" eb="7">
      <t>ソシキ</t>
    </rPh>
    <rPh sb="7" eb="9">
      <t>ジョウホウ</t>
    </rPh>
    <rPh sb="11" eb="13">
      <t>ニュウリョク</t>
    </rPh>
    <phoneticPr fontId="2"/>
  </si>
  <si>
    <t>ご入力不要です</t>
    <rPh sb="1" eb="3">
      <t>ニュウリョク</t>
    </rPh>
    <rPh sb="3" eb="5">
      <t>フヨウ</t>
    </rPh>
    <phoneticPr fontId="2"/>
  </si>
  <si>
    <t>住所カナ(番地まで）　</t>
    <rPh sb="1" eb="2">
      <t>ショ</t>
    </rPh>
    <phoneticPr fontId="2"/>
  </si>
  <si>
    <t>住所カナ（ビル名、階数）　</t>
    <rPh sb="1" eb="2">
      <t>ショ</t>
    </rPh>
    <phoneticPr fontId="2"/>
  </si>
  <si>
    <r>
      <t>英字名称</t>
    </r>
    <r>
      <rPr>
        <sz val="8"/>
        <color theme="1"/>
        <rFont val="BIZ UDPゴシック"/>
        <family val="3"/>
        <charset val="128"/>
      </rPr>
      <t>（19文字以内）
（カードに印字されるため、必ずご入力ください）</t>
    </r>
    <rPh sb="2" eb="4">
      <t>メイショウ</t>
    </rPh>
    <rPh sb="7" eb="9">
      <t>モジ</t>
    </rPh>
    <rPh sb="9" eb="11">
      <t>イナイ</t>
    </rPh>
    <rPh sb="29" eb="31">
      <t>ニュウリョク</t>
    </rPh>
    <phoneticPr fontId="2"/>
  </si>
  <si>
    <t>所属部署名漢字</t>
    <rPh sb="0" eb="2">
      <t>ショゾク</t>
    </rPh>
    <rPh sb="2" eb="4">
      <t>ブショ</t>
    </rPh>
    <rPh sb="4" eb="5">
      <t>メイ</t>
    </rPh>
    <phoneticPr fontId="2"/>
  </si>
  <si>
    <t>VC使用欄</t>
    <rPh sb="2" eb="4">
      <t>シヨウ</t>
    </rPh>
    <rPh sb="4" eb="5">
      <t>ラン</t>
    </rPh>
    <phoneticPr fontId="2"/>
  </si>
  <si>
    <t xml:space="preserve">     </t>
    <phoneticPr fontId="2"/>
  </si>
  <si>
    <t>発行希望枚数</t>
    <rPh sb="0" eb="2">
      <t>ハッコウ</t>
    </rPh>
    <rPh sb="2" eb="4">
      <t>キボウ</t>
    </rPh>
    <rPh sb="4" eb="6">
      <t>マイスウ</t>
    </rPh>
    <phoneticPr fontId="2"/>
  </si>
  <si>
    <t>枚</t>
    <rPh sb="0" eb="1">
      <t>マイ</t>
    </rPh>
    <phoneticPr fontId="2"/>
  </si>
  <si>
    <t>■　口座引落し（翌月5日に自動振替）</t>
    <rPh sb="2" eb="4">
      <t>コウザ</t>
    </rPh>
    <rPh sb="4" eb="6">
      <t>ヒキオトシ</t>
    </rPh>
    <phoneticPr fontId="2"/>
  </si>
  <si>
    <t>金融機関にご登録の口座名義・口座番号等をご入力ください。</t>
    <rPh sb="6" eb="8">
      <t>トウロク</t>
    </rPh>
    <rPh sb="21" eb="23">
      <t>ニュウリョク</t>
    </rPh>
    <phoneticPr fontId="2"/>
  </si>
  <si>
    <t>銀行</t>
    <rPh sb="0" eb="2">
      <t>ギンコウ</t>
    </rPh>
    <phoneticPr fontId="2"/>
  </si>
  <si>
    <t>金庫</t>
    <rPh sb="0" eb="2">
      <t>キンコ</t>
    </rPh>
    <phoneticPr fontId="2"/>
  </si>
  <si>
    <t>組合</t>
    <rPh sb="0" eb="2">
      <t>クミアイ</t>
    </rPh>
    <phoneticPr fontId="2"/>
  </si>
  <si>
    <t>お支払い口座情報</t>
    <rPh sb="1" eb="3">
      <t>シハラ</t>
    </rPh>
    <rPh sb="4" eb="6">
      <t>コウザ</t>
    </rPh>
    <rPh sb="6" eb="8">
      <t>ジョウホウ</t>
    </rPh>
    <phoneticPr fontId="2"/>
  </si>
  <si>
    <t>どちらかにご入力ください</t>
    <phoneticPr fontId="2"/>
  </si>
  <si>
    <t>ゆうちょ銀行
以外の
金融機関</t>
    <rPh sb="4" eb="6">
      <t>ギンコウ</t>
    </rPh>
    <rPh sb="7" eb="9">
      <t>イガイ</t>
    </rPh>
    <rPh sb="11" eb="15">
      <t>キンユウキカン</t>
    </rPh>
    <phoneticPr fontId="2"/>
  </si>
  <si>
    <t>金融機関名</t>
    <rPh sb="0" eb="2">
      <t>キンユウ</t>
    </rPh>
    <rPh sb="2" eb="4">
      <t>キカン</t>
    </rPh>
    <rPh sb="4" eb="5">
      <t>メイ</t>
    </rPh>
    <phoneticPr fontId="2"/>
  </si>
  <si>
    <r>
      <t>金融機関コード　</t>
    </r>
    <r>
      <rPr>
        <sz val="11"/>
        <color theme="1"/>
        <rFont val="BIZ UDPゴシック"/>
        <family val="3"/>
        <charset val="128"/>
      </rPr>
      <t>（4桁）</t>
    </r>
    <rPh sb="0" eb="2">
      <t>キンユウ</t>
    </rPh>
    <rPh sb="2" eb="4">
      <t>キカン</t>
    </rPh>
    <phoneticPr fontId="2"/>
  </si>
  <si>
    <t>本店</t>
    <rPh sb="0" eb="2">
      <t>ホンテン</t>
    </rPh>
    <phoneticPr fontId="2"/>
  </si>
  <si>
    <t>支店名</t>
    <rPh sb="0" eb="2">
      <t>シテン</t>
    </rPh>
    <rPh sb="2" eb="3">
      <t>メイ</t>
    </rPh>
    <phoneticPr fontId="2"/>
  </si>
  <si>
    <t>支店</t>
    <rPh sb="0" eb="2">
      <t>シテン</t>
    </rPh>
    <phoneticPr fontId="2"/>
  </si>
  <si>
    <r>
      <t>支店コード　</t>
    </r>
    <r>
      <rPr>
        <sz val="11"/>
        <color theme="1"/>
        <rFont val="BIZ UDPゴシック"/>
        <family val="3"/>
        <charset val="128"/>
      </rPr>
      <t>（3桁）</t>
    </r>
    <rPh sb="0" eb="2">
      <t>シテン</t>
    </rPh>
    <phoneticPr fontId="2"/>
  </si>
  <si>
    <r>
      <t>預金種別</t>
    </r>
    <r>
      <rPr>
        <sz val="9"/>
        <color theme="1"/>
        <rFont val="BIZ UDPゴシック"/>
        <family val="3"/>
        <charset val="128"/>
      </rPr>
      <t>（プルダウンより選択）</t>
    </r>
    <rPh sb="0" eb="4">
      <t>ヨキンシュベツ</t>
    </rPh>
    <phoneticPr fontId="2"/>
  </si>
  <si>
    <r>
      <t>口座番号　</t>
    </r>
    <r>
      <rPr>
        <sz val="10"/>
        <color theme="1"/>
        <rFont val="BIZ UDPゴシック"/>
        <family val="3"/>
        <charset val="128"/>
      </rPr>
      <t>（右詰め7桁）</t>
    </r>
    <rPh sb="0" eb="2">
      <t>コウザ</t>
    </rPh>
    <rPh sb="2" eb="4">
      <t>バンゴウ</t>
    </rPh>
    <rPh sb="6" eb="7">
      <t>ミギ</t>
    </rPh>
    <rPh sb="7" eb="8">
      <t>ヅ</t>
    </rPh>
    <phoneticPr fontId="2"/>
  </si>
  <si>
    <t>1.　普通　（総合）</t>
    <rPh sb="3" eb="5">
      <t>フツウ</t>
    </rPh>
    <rPh sb="7" eb="9">
      <t>ソウゴウ</t>
    </rPh>
    <phoneticPr fontId="2"/>
  </si>
  <si>
    <t>ゆうちょ銀行</t>
    <rPh sb="4" eb="6">
      <t>ギンコウ</t>
    </rPh>
    <phoneticPr fontId="2"/>
  </si>
  <si>
    <t>記号</t>
    <rPh sb="0" eb="2">
      <t>キゴウ</t>
    </rPh>
    <phoneticPr fontId="2"/>
  </si>
  <si>
    <t>2.　当座</t>
    <rPh sb="3" eb="5">
      <t>トウザ</t>
    </rPh>
    <phoneticPr fontId="2"/>
  </si>
  <si>
    <r>
      <t>番号　</t>
    </r>
    <r>
      <rPr>
        <sz val="10"/>
        <color theme="1"/>
        <rFont val="BIZ UDPゴシック"/>
        <family val="3"/>
        <charset val="128"/>
      </rPr>
      <t>（右詰め8桁）</t>
    </r>
    <rPh sb="0" eb="2">
      <t>バンゴウ</t>
    </rPh>
    <phoneticPr fontId="2"/>
  </si>
  <si>
    <t>フリガナ</t>
    <phoneticPr fontId="2"/>
  </si>
  <si>
    <r>
      <rPr>
        <sz val="14"/>
        <color theme="1"/>
        <rFont val="BIZ UDPゴシック"/>
        <family val="3"/>
        <charset val="128"/>
      </rPr>
      <t>口座名義</t>
    </r>
    <r>
      <rPr>
        <sz val="12"/>
        <color theme="1"/>
        <rFont val="BIZ UDPゴシック"/>
        <family val="3"/>
        <charset val="128"/>
      </rPr>
      <t xml:space="preserve">
</t>
    </r>
    <r>
      <rPr>
        <sz val="10"/>
        <color theme="1"/>
        <rFont val="BIZ UDPゴシック"/>
        <family val="3"/>
        <charset val="128"/>
      </rPr>
      <t>（※口座名義に肩書き代表者名の登録がございましたらご入力ください。）</t>
    </r>
    <rPh sb="0" eb="4">
      <t>コウザメイギ</t>
    </rPh>
    <phoneticPr fontId="2"/>
  </si>
  <si>
    <t>■リンク先 　：</t>
    <rPh sb="4" eb="5">
      <t>サキ</t>
    </rPh>
    <phoneticPr fontId="2"/>
  </si>
  <si>
    <t>印刷シートへ進む</t>
    <rPh sb="6" eb="7">
      <t>スス</t>
    </rPh>
    <phoneticPr fontId="2"/>
  </si>
  <si>
    <t>■印刷内容　：</t>
    <rPh sb="1" eb="3">
      <t>インサツ</t>
    </rPh>
    <rPh sb="3" eb="5">
      <t>ナイヨウ</t>
    </rPh>
    <phoneticPr fontId="2"/>
  </si>
  <si>
    <t>1.　預金口座振替依頼書・自動払込利用申込書</t>
    <phoneticPr fontId="2"/>
  </si>
  <si>
    <t>2.　宛名用紙</t>
    <rPh sb="3" eb="7">
      <t>アテナヨウシ</t>
    </rPh>
    <phoneticPr fontId="2"/>
  </si>
  <si>
    <t>■部数　　 　：</t>
    <rPh sb="1" eb="3">
      <t>ブスウ</t>
    </rPh>
    <phoneticPr fontId="2"/>
  </si>
  <si>
    <t>各1枚</t>
    <rPh sb="0" eb="1">
      <t>カク</t>
    </rPh>
    <rPh sb="2" eb="3">
      <t>マイ</t>
    </rPh>
    <phoneticPr fontId="2"/>
  </si>
  <si>
    <t>印刷済みの書面に「金融機関届出印」を2箇所に押印してください。</t>
    <rPh sb="0" eb="2">
      <t>インサツ</t>
    </rPh>
    <rPh sb="2" eb="3">
      <t>ズ</t>
    </rPh>
    <rPh sb="5" eb="7">
      <t>ショメン</t>
    </rPh>
    <rPh sb="9" eb="13">
      <t>キンユウキカン</t>
    </rPh>
    <rPh sb="13" eb="15">
      <t>トドケデ</t>
    </rPh>
    <rPh sb="15" eb="16">
      <t>イン</t>
    </rPh>
    <rPh sb="19" eb="21">
      <t>カショ</t>
    </rPh>
    <rPh sb="22" eb="24">
      <t>オウイン</t>
    </rPh>
    <phoneticPr fontId="2"/>
  </si>
  <si>
    <t>株式会社ビューカード 法人カード事業部宛に送付してください。</t>
    <rPh sb="0" eb="4">
      <t>カブ</t>
    </rPh>
    <rPh sb="11" eb="13">
      <t>ホウジン</t>
    </rPh>
    <rPh sb="16" eb="18">
      <t>ジギョウ</t>
    </rPh>
    <rPh sb="18" eb="19">
      <t>ブ</t>
    </rPh>
    <rPh sb="19" eb="20">
      <t>アテ</t>
    </rPh>
    <rPh sb="21" eb="23">
      <t>ソウフ</t>
    </rPh>
    <phoneticPr fontId="2"/>
  </si>
  <si>
    <t>1.　定形封筒をご用意ください。</t>
    <rPh sb="3" eb="5">
      <t>テイケイ</t>
    </rPh>
    <rPh sb="5" eb="7">
      <t>フウトウ</t>
    </rPh>
    <rPh sb="9" eb="11">
      <t>ヨウイ</t>
    </rPh>
    <phoneticPr fontId="2"/>
  </si>
  <si>
    <t>■外部リンク：</t>
    <rPh sb="1" eb="3">
      <t>ガイブ</t>
    </rPh>
    <phoneticPr fontId="2"/>
  </si>
  <si>
    <t>封筒のサイズ・重さについて</t>
    <rPh sb="0" eb="2">
      <t>フウトウ</t>
    </rPh>
    <rPh sb="7" eb="8">
      <t>オモ</t>
    </rPh>
    <phoneticPr fontId="2"/>
  </si>
  <si>
    <t>2.　印刷済みの【宛名用紙】を切り取り、封筒の表面にのりでしっかり貼付してください。</t>
    <rPh sb="3" eb="5">
      <t>インサツ</t>
    </rPh>
    <rPh sb="5" eb="6">
      <t>ズ</t>
    </rPh>
    <rPh sb="9" eb="11">
      <t>アテナ</t>
    </rPh>
    <rPh sb="11" eb="13">
      <t>ヨウシ</t>
    </rPh>
    <rPh sb="15" eb="16">
      <t>キ</t>
    </rPh>
    <rPh sb="17" eb="18">
      <t>ト</t>
    </rPh>
    <rPh sb="20" eb="22">
      <t>フウトウ</t>
    </rPh>
    <rPh sb="23" eb="25">
      <t>ヒョウメン</t>
    </rPh>
    <rPh sb="33" eb="35">
      <t>ハリツ</t>
    </rPh>
    <phoneticPr fontId="2"/>
  </si>
  <si>
    <t>3.　封筒にご住所・ご氏名をご記入ください。</t>
    <rPh sb="3" eb="5">
      <t>フウトウ</t>
    </rPh>
    <rPh sb="7" eb="9">
      <t>ジュウショ</t>
    </rPh>
    <rPh sb="11" eb="13">
      <t>シメイ</t>
    </rPh>
    <rPh sb="15" eb="17">
      <t>キニュウ</t>
    </rPh>
    <phoneticPr fontId="2"/>
  </si>
  <si>
    <t>4.　書類を封筒に入れ、封をしてください。</t>
    <rPh sb="3" eb="5">
      <t>ショルイ</t>
    </rPh>
    <rPh sb="6" eb="8">
      <t>フウトウ</t>
    </rPh>
    <rPh sb="9" eb="10">
      <t>イ</t>
    </rPh>
    <rPh sb="12" eb="13">
      <t>フウ</t>
    </rPh>
    <phoneticPr fontId="2"/>
  </si>
  <si>
    <t>5.　そのままポストに投函してください。（切手は不要です）</t>
    <rPh sb="11" eb="13">
      <t>トウカン</t>
    </rPh>
    <rPh sb="21" eb="23">
      <t>キッテ</t>
    </rPh>
    <rPh sb="24" eb="26">
      <t>フヨウ</t>
    </rPh>
    <phoneticPr fontId="2"/>
  </si>
  <si>
    <t>※宛名用紙が剥がれた場合や定形外封筒を使用した場合等、郵便物とみなされず、差出人に返送</t>
    <rPh sb="1" eb="5">
      <t>アテナヨウシ</t>
    </rPh>
    <rPh sb="6" eb="7">
      <t>ハ</t>
    </rPh>
    <rPh sb="10" eb="12">
      <t>バアイ</t>
    </rPh>
    <rPh sb="13" eb="16">
      <t>テイケイガイ</t>
    </rPh>
    <rPh sb="16" eb="18">
      <t>フウトウ</t>
    </rPh>
    <rPh sb="19" eb="21">
      <t>シヨウ</t>
    </rPh>
    <rPh sb="23" eb="25">
      <t>バアイ</t>
    </rPh>
    <rPh sb="25" eb="26">
      <t>ナド</t>
    </rPh>
    <rPh sb="27" eb="30">
      <t>ユウビンブツ</t>
    </rPh>
    <rPh sb="37" eb="40">
      <t>サシダシニン</t>
    </rPh>
    <rPh sb="41" eb="43">
      <t>ヘンソウ</t>
    </rPh>
    <phoneticPr fontId="2"/>
  </si>
  <si>
    <t>　　されることがありますのでご注意ください。</t>
    <rPh sb="15" eb="17">
      <t>チュウイ</t>
    </rPh>
    <phoneticPr fontId="2"/>
  </si>
  <si>
    <t>ご説明画面へ戻る</t>
    <rPh sb="1" eb="3">
      <t>セツメイ</t>
    </rPh>
    <rPh sb="3" eb="5">
      <t>ガメン</t>
    </rPh>
    <rPh sb="6" eb="7">
      <t>モド</t>
    </rPh>
    <phoneticPr fontId="2"/>
  </si>
  <si>
    <t>ビュー 法人カードレスサービス</t>
    <rPh sb="4" eb="6">
      <t>ホウジン</t>
    </rPh>
    <phoneticPr fontId="2"/>
  </si>
  <si>
    <t>「口座引落し登録手続き手順」に沿ってお手続きをお願いいたします。</t>
    <rPh sb="1" eb="3">
      <t>コウザ</t>
    </rPh>
    <rPh sb="3" eb="5">
      <t>ヒキオトシ</t>
    </rPh>
    <rPh sb="6" eb="8">
      <t>トウロク</t>
    </rPh>
    <rPh sb="8" eb="10">
      <t>テツヅ</t>
    </rPh>
    <rPh sb="11" eb="13">
      <t>テジュン</t>
    </rPh>
    <rPh sb="15" eb="16">
      <t>ソ</t>
    </rPh>
    <rPh sb="19" eb="21">
      <t>テツヅ</t>
    </rPh>
    <rPh sb="24" eb="25">
      <t>ネガ</t>
    </rPh>
    <phoneticPr fontId="2"/>
  </si>
  <si>
    <t>4542－60＊＊－＊＊＊＊－＊＊＊＊</t>
  </si>
  <si>
    <t>ご入力不要です</t>
    <phoneticPr fontId="2"/>
  </si>
  <si>
    <t>東日本　総務部</t>
    <rPh sb="0" eb="3">
      <t>ヒガシニホン</t>
    </rPh>
    <rPh sb="4" eb="7">
      <t>ソウムブ</t>
    </rPh>
    <phoneticPr fontId="2"/>
  </si>
  <si>
    <t>東日本　総務部</t>
    <rPh sb="0" eb="3">
      <t>ヒガシニホン</t>
    </rPh>
    <rPh sb="4" eb="7">
      <t>ソウムブ</t>
    </rPh>
    <phoneticPr fontId="2"/>
  </si>
  <si>
    <t>ご入力不要です</t>
    <rPh sb="1" eb="3">
      <t>ニュウリョク</t>
    </rPh>
    <rPh sb="3" eb="5">
      <t>フヨウ</t>
    </rPh>
    <phoneticPr fontId="2"/>
  </si>
  <si>
    <t>提出区分</t>
    <rPh sb="0" eb="2">
      <t>テイシュツ</t>
    </rPh>
    <rPh sb="2" eb="4">
      <t>クブン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</si>
  <si>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連絡担当者名</t>
    </r>
    <rPh sb="6" eb="8">
      <t>レンラク</t>
    </rPh>
    <rPh sb="8" eb="11">
      <t>タントウシャ</t>
    </rPh>
    <rPh sb="11" eb="12">
      <t>メイ</t>
    </rPh>
    <phoneticPr fontId="2"/>
  </si>
  <si>
    <r>
      <t>メールアドレス</t>
    </r>
    <r>
      <rPr>
        <b/>
        <sz val="8"/>
        <color theme="1"/>
        <rFont val="BIZ UDPゴシック"/>
        <family val="3"/>
        <charset val="128"/>
      </rPr>
      <t>（※）</t>
    </r>
    <phoneticPr fontId="2"/>
  </si>
  <si>
    <r>
      <t>TEL</t>
    </r>
    <r>
      <rPr>
        <b/>
        <sz val="8"/>
        <color theme="1"/>
        <rFont val="BIZ UDPゴシック"/>
        <family val="3"/>
        <charset val="128"/>
      </rPr>
      <t>（※）</t>
    </r>
    <phoneticPr fontId="2"/>
  </si>
  <si>
    <t>付帯サービス</t>
    <rPh sb="0" eb="2">
      <t>フタイ</t>
    </rPh>
    <phoneticPr fontId="2"/>
  </si>
  <si>
    <t>登録する組織数</t>
    <rPh sb="0" eb="2">
      <t>トウロク</t>
    </rPh>
    <rPh sb="4" eb="7">
      <t>ソシキスウ</t>
    </rPh>
    <phoneticPr fontId="2"/>
  </si>
  <si>
    <t>決済方法</t>
    <rPh sb="0" eb="4">
      <t>ケッサイホウホウ</t>
    </rPh>
    <phoneticPr fontId="2"/>
  </si>
  <si>
    <t>⇒　「法人情報・組織情報」へ進む</t>
    <phoneticPr fontId="2"/>
  </si>
  <si>
    <t>⇒　「口座引落し申込書」へ進む</t>
    <rPh sb="3" eb="5">
      <t>コウザ</t>
    </rPh>
    <rPh sb="5" eb="7">
      <t>ヒキオト</t>
    </rPh>
    <rPh sb="8" eb="11">
      <t>モウシコミショ</t>
    </rPh>
    <rPh sb="13" eb="14">
      <t>スス</t>
    </rPh>
    <phoneticPr fontId="2"/>
  </si>
  <si>
    <t>⇒　「タクシーチケット申込書」へ進む</t>
    <rPh sb="11" eb="13">
      <t>モウシコミ</t>
    </rPh>
    <rPh sb="13" eb="14">
      <t>ショ</t>
    </rPh>
    <rPh sb="16" eb="17">
      <t>ススム</t>
    </rPh>
    <phoneticPr fontId="2"/>
  </si>
  <si>
    <t>⇒　「ETCカード申込書」へ進む</t>
    <rPh sb="9" eb="11">
      <t>モウシコミ</t>
    </rPh>
    <rPh sb="11" eb="12">
      <t>ショ</t>
    </rPh>
    <rPh sb="14" eb="15">
      <t>ススム</t>
    </rPh>
    <phoneticPr fontId="2"/>
  </si>
  <si>
    <t>カード漢字氏名</t>
    <rPh sb="3" eb="5">
      <t>カンジ</t>
    </rPh>
    <rPh sb="5" eb="7">
      <t>シメイ</t>
    </rPh>
    <phoneticPr fontId="2"/>
  </si>
  <si>
    <t>●ビュータクシーチケットを発行するカード情報（黄色セルにご入力ください）</t>
    <phoneticPr fontId="2"/>
  </si>
  <si>
    <r>
      <t>お客さまからのメッセージ</t>
    </r>
    <r>
      <rPr>
        <b/>
        <sz val="8"/>
        <color theme="1"/>
        <rFont val="BIZ UDPゴシック"/>
        <family val="3"/>
        <charset val="128"/>
      </rPr>
      <t>（※）</t>
    </r>
    <phoneticPr fontId="2"/>
  </si>
  <si>
    <t>VC使用欄</t>
    <rPh sb="2" eb="5">
      <t>シヨウラン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</si>
  <si>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申請者名</t>
    </r>
    <rPh sb="6" eb="9">
      <t>シンセイシャ</t>
    </rPh>
    <rPh sb="9" eb="10">
      <t>メイ</t>
    </rPh>
    <phoneticPr fontId="2"/>
  </si>
  <si>
    <t>メールアドレス</t>
    <phoneticPr fontId="2"/>
  </si>
  <si>
    <t>発行希望冊数</t>
    <rPh sb="0" eb="2">
      <t>ハッコウ</t>
    </rPh>
    <rPh sb="2" eb="4">
      <t>キボウ</t>
    </rPh>
    <rPh sb="4" eb="6">
      <t>サツスウ</t>
    </rPh>
    <phoneticPr fontId="2"/>
  </si>
  <si>
    <t>印刷シートへお進みいただき、A4版の用紙で印刷してください。</t>
    <rPh sb="0" eb="2">
      <t>インサツ</t>
    </rPh>
    <rPh sb="7" eb="8">
      <t>スス</t>
    </rPh>
    <rPh sb="16" eb="17">
      <t>バン</t>
    </rPh>
    <rPh sb="18" eb="20">
      <t>ヨウシ</t>
    </rPh>
    <rPh sb="21" eb="23">
      <t>インサツ</t>
    </rPh>
    <phoneticPr fontId="2"/>
  </si>
  <si>
    <t>お客さまからの
メッセージ（※）</t>
    <phoneticPr fontId="2"/>
  </si>
  <si>
    <t>出張所</t>
    <rPh sb="0" eb="3">
      <t>シュッチョウジョ</t>
    </rPh>
    <phoneticPr fontId="2"/>
  </si>
  <si>
    <t>「ご説明」の画面に戻り、STEP3へお進みください。</t>
    <rPh sb="2" eb="4">
      <t>セツメイ</t>
    </rPh>
    <rPh sb="6" eb="8">
      <t>ガメン</t>
    </rPh>
    <rPh sb="9" eb="10">
      <t>モド</t>
    </rPh>
    <rPh sb="19" eb="20">
      <t>スス</t>
    </rPh>
    <phoneticPr fontId="2"/>
  </si>
  <si>
    <r>
      <t xml:space="preserve">
当社は、「ビュータクシーチケット特約」を承認し、</t>
    </r>
    <r>
      <rPr>
        <sz val="10"/>
        <color rgb="FFFF0000"/>
        <rFont val="BIZ UDPゴシック"/>
        <family val="3"/>
        <charset val="128"/>
      </rPr>
      <t>組織管理責任者</t>
    </r>
    <r>
      <rPr>
        <sz val="10"/>
        <color theme="1"/>
        <rFont val="BIZ UDPゴシック"/>
        <family val="3"/>
        <charset val="128"/>
      </rPr>
      <t>がサービスの利用およびチケットの発行を申込みます。</t>
    </r>
    <rPh sb="26" eb="28">
      <t>ソシキ</t>
    </rPh>
    <rPh sb="28" eb="30">
      <t>カンリ</t>
    </rPh>
    <rPh sb="30" eb="32">
      <t>セキニン</t>
    </rPh>
    <rPh sb="32" eb="33">
      <t>シャ</t>
    </rPh>
    <phoneticPr fontId="2"/>
  </si>
  <si>
    <t>VC0025@viewcard.co.jp</t>
    <phoneticPr fontId="2"/>
  </si>
  <si>
    <t>000020</t>
    <phoneticPr fontId="2"/>
  </si>
  <si>
    <r>
      <t xml:space="preserve">法人所在地
</t>
    </r>
    <r>
      <rPr>
        <sz val="10"/>
        <color theme="1"/>
        <rFont val="BIZ UDPゴシック"/>
        <family val="3"/>
        <charset val="128"/>
      </rPr>
      <t>※当社にお届けいただいている法人住所を入力</t>
    </r>
    <rPh sb="0" eb="2">
      <t>ホウジン</t>
    </rPh>
    <rPh sb="2" eb="5">
      <t>ショザイチ</t>
    </rPh>
    <rPh sb="26" eb="28">
      <t>ニュウリョク</t>
    </rPh>
    <phoneticPr fontId="2"/>
  </si>
  <si>
    <r>
      <t xml:space="preserve">代表者
</t>
    </r>
    <r>
      <rPr>
        <sz val="10"/>
        <color theme="1"/>
        <rFont val="BIZ UDPゴシック"/>
        <family val="3"/>
        <charset val="128"/>
      </rPr>
      <t xml:space="preserve">
※会社の代表者さまを
入力</t>
    </r>
    <rPh sb="0" eb="3">
      <t>ダイヒョウシャ</t>
    </rPh>
    <rPh sb="16" eb="18">
      <t>ニュウリョク</t>
    </rPh>
    <phoneticPr fontId="2"/>
  </si>
  <si>
    <t>　カードの種類：</t>
    <rPh sb="5" eb="7">
      <t>シュルイ</t>
    </rPh>
    <phoneticPr fontId="2"/>
  </si>
  <si>
    <t>3.　部署名義カード　（ビュー 法人カードレスサービス）</t>
  </si>
  <si>
    <t>　を申込みます。</t>
    <rPh sb="2" eb="4">
      <t>モウシコ</t>
    </rPh>
    <phoneticPr fontId="2"/>
  </si>
  <si>
    <t>←　選択してください。</t>
    <phoneticPr fontId="2"/>
  </si>
  <si>
    <r>
      <t>　</t>
    </r>
    <r>
      <rPr>
        <b/>
        <sz val="18"/>
        <color rgb="FF0070C0"/>
        <rFont val="BIZ UDPゴシック"/>
        <family val="3"/>
        <charset val="128"/>
      </rPr>
      <t>↓</t>
    </r>
    <r>
      <rPr>
        <b/>
        <sz val="14"/>
        <color rgb="FF0070C0"/>
        <rFont val="BIZ UDPゴシック"/>
        <family val="3"/>
        <charset val="128"/>
      </rPr>
      <t>　STEP2へお進みください。</t>
    </r>
    <phoneticPr fontId="2"/>
  </si>
  <si>
    <t>1.　　組織管理責任者承認のもと、使用者登録申請を行います。　･･････････････････････････</t>
    <rPh sb="4" eb="6">
      <t>ソシキ</t>
    </rPh>
    <rPh sb="6" eb="8">
      <t>カンリ</t>
    </rPh>
    <rPh sb="8" eb="10">
      <t>セキニン</t>
    </rPh>
    <rPh sb="10" eb="11">
      <t>シャ</t>
    </rPh>
    <rPh sb="11" eb="13">
      <t>ショウニン</t>
    </rPh>
    <rPh sb="17" eb="20">
      <t>シヨウシャ</t>
    </rPh>
    <rPh sb="20" eb="22">
      <t>トウロク</t>
    </rPh>
    <rPh sb="22" eb="24">
      <t>シンセイ</t>
    </rPh>
    <rPh sb="25" eb="26">
      <t>オコナ</t>
    </rPh>
    <phoneticPr fontId="2"/>
  </si>
  <si>
    <t>←　選択してください。</t>
    <rPh sb="2" eb="4">
      <t>センタク</t>
    </rPh>
    <phoneticPr fontId="2"/>
  </si>
  <si>
    <t>2.　　役職名義カードは旅行傷害保険の適応外となります。　･･････････････････････････････</t>
    <rPh sb="4" eb="8">
      <t>ヤクショクメイギ</t>
    </rPh>
    <rPh sb="12" eb="14">
      <t>リョコウ</t>
    </rPh>
    <rPh sb="14" eb="16">
      <t>ショウガイ</t>
    </rPh>
    <rPh sb="16" eb="18">
      <t>ホケン</t>
    </rPh>
    <rPh sb="19" eb="22">
      <t>テキオウガイ</t>
    </rPh>
    <phoneticPr fontId="2"/>
  </si>
  <si>
    <t>3.　　加盟店によってカードを使用できない場合があります。　････････････････････････････</t>
    <rPh sb="4" eb="7">
      <t>カメイテン</t>
    </rPh>
    <rPh sb="15" eb="17">
      <t>シヨウ</t>
    </rPh>
    <rPh sb="21" eb="23">
      <t>バアイ</t>
    </rPh>
    <phoneticPr fontId="2"/>
  </si>
  <si>
    <r>
      <t>　</t>
    </r>
    <r>
      <rPr>
        <b/>
        <sz val="18"/>
        <color rgb="FF0070C0"/>
        <rFont val="BIZ UDPゴシック"/>
        <family val="3"/>
        <charset val="128"/>
      </rPr>
      <t>↓</t>
    </r>
    <r>
      <rPr>
        <b/>
        <sz val="14"/>
        <color rgb="FF0070C0"/>
        <rFont val="BIZ UDPゴシック"/>
        <family val="3"/>
        <charset val="128"/>
      </rPr>
      <t>　STEP3へお進みください。</t>
    </r>
    <phoneticPr fontId="2"/>
  </si>
  <si>
    <t>　　　　　　　発行するカードの情報をご入力ください。　</t>
    <phoneticPr fontId="2"/>
  </si>
  <si>
    <t>＜個人名義＞</t>
    <rPh sb="1" eb="5">
      <t>コジンメイギ</t>
    </rPh>
    <phoneticPr fontId="2"/>
  </si>
  <si>
    <t>＜役職名義＞</t>
    <rPh sb="1" eb="3">
      <t>ヤクショク</t>
    </rPh>
    <rPh sb="3" eb="5">
      <t>メイギ</t>
    </rPh>
    <phoneticPr fontId="2"/>
  </si>
  <si>
    <t>＜部署名義＞</t>
    <rPh sb="1" eb="5">
      <t>ブショメイギ</t>
    </rPh>
    <phoneticPr fontId="2"/>
  </si>
  <si>
    <t xml:space="preserve">ビューコーポレートカード　使用者登録申請書　＜個人名義カード＞
</t>
    <rPh sb="13" eb="16">
      <t>シヨウシャ</t>
    </rPh>
    <phoneticPr fontId="2"/>
  </si>
  <si>
    <t xml:space="preserve">ビューコーポレートカード　使用者登録申請書　＜役職名義カード＞
</t>
    <rPh sb="13" eb="16">
      <t>シヨウシャ</t>
    </rPh>
    <phoneticPr fontId="2"/>
  </si>
  <si>
    <t xml:space="preserve">ビュー 法人カードレスサービス　使用者登録申請書　＜部署名義カード＞
</t>
    <rPh sb="4" eb="6">
      <t>ホウジン</t>
    </rPh>
    <rPh sb="16" eb="19">
      <t>シヨウシャ</t>
    </rPh>
    <phoneticPr fontId="2"/>
  </si>
  <si>
    <t>生年月日は、</t>
    <phoneticPr fontId="2"/>
  </si>
  <si>
    <t>で登録されます。</t>
    <phoneticPr fontId="2"/>
  </si>
  <si>
    <t>アットユーネットのログイン時に必要な情報となります。</t>
    <phoneticPr fontId="2"/>
  </si>
  <si>
    <t>2005年11月11日生</t>
    <phoneticPr fontId="2"/>
  </si>
  <si>
    <t>2005年 1月 1日生</t>
    <phoneticPr fontId="2"/>
  </si>
  <si>
    <t xml:space="preserve"> </t>
    <phoneticPr fontId="2"/>
  </si>
  <si>
    <t>カナ名義　</t>
    <phoneticPr fontId="2"/>
  </si>
  <si>
    <r>
      <rPr>
        <b/>
        <sz val="14"/>
        <color theme="1"/>
        <rFont val="BIZ UDPゴシック"/>
        <family val="3"/>
        <charset val="128"/>
      </rPr>
      <t>計</t>
    </r>
    <r>
      <rPr>
        <b/>
        <sz val="16"/>
        <color rgb="FFFF0000"/>
        <rFont val="BIZ UDPゴシック"/>
        <family val="3"/>
        <charset val="128"/>
      </rPr>
      <t>18</t>
    </r>
    <r>
      <rPr>
        <b/>
        <sz val="10.5"/>
        <color theme="1"/>
        <rFont val="BIZ UDPゴシック"/>
        <family val="3"/>
        <charset val="128"/>
      </rPr>
      <t>文字以内</t>
    </r>
    <rPh sb="0" eb="1">
      <t>ケイ</t>
    </rPh>
    <phoneticPr fontId="2"/>
  </si>
  <si>
    <t>漢字名義</t>
    <rPh sb="0" eb="2">
      <t>カンジ</t>
    </rPh>
    <rPh sb="2" eb="4">
      <t>メイギ</t>
    </rPh>
    <phoneticPr fontId="2"/>
  </si>
  <si>
    <r>
      <rPr>
        <b/>
        <sz val="14"/>
        <color rgb="FFFF0000"/>
        <rFont val="BIZ UDPゴシック"/>
        <family val="3"/>
        <charset val="128"/>
      </rPr>
      <t xml:space="preserve"> </t>
    </r>
    <r>
      <rPr>
        <b/>
        <sz val="14"/>
        <color theme="1"/>
        <rFont val="BIZ UDPゴシック"/>
        <family val="3"/>
        <charset val="128"/>
      </rPr>
      <t>計</t>
    </r>
    <r>
      <rPr>
        <b/>
        <sz val="16"/>
        <color rgb="FFFF0000"/>
        <rFont val="BIZ UDPゴシック"/>
        <family val="3"/>
        <charset val="128"/>
      </rPr>
      <t>9</t>
    </r>
    <r>
      <rPr>
        <b/>
        <sz val="14"/>
        <color rgb="FFFF0000"/>
        <rFont val="BIZ UDPゴシック"/>
        <family val="3"/>
        <charset val="128"/>
      </rPr>
      <t xml:space="preserve"> </t>
    </r>
    <r>
      <rPr>
        <b/>
        <sz val="10.5"/>
        <color theme="1"/>
        <rFont val="BIZ UDPゴシック"/>
        <family val="3"/>
        <charset val="128"/>
      </rPr>
      <t>文字以内</t>
    </r>
    <rPh sb="1" eb="2">
      <t>ケイ</t>
    </rPh>
    <phoneticPr fontId="2"/>
  </si>
  <si>
    <t>ローマ字名義　</t>
    <rPh sb="3" eb="4">
      <t>ジ</t>
    </rPh>
    <phoneticPr fontId="2"/>
  </si>
  <si>
    <t>変換</t>
    <rPh sb="0" eb="2">
      <t>ヘンカン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</si>
  <si>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</si>
  <si>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</si>
  <si>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</si>
  <si>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</si>
  <si>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</si>
  <si>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</si>
  <si>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</si>
  <si>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</si>
  <si>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連番</t>
    <rPh sb="0" eb="2">
      <t>レンバン</t>
    </rPh>
    <phoneticPr fontId="2"/>
  </si>
  <si>
    <t>　　　　　　　　　　←　　グレーの部分は入力不要です　　→</t>
    <phoneticPr fontId="2"/>
  </si>
  <si>
    <t>←　　　　　　　グレーの部分は入力不要です　　　　　　　　→</t>
    <phoneticPr fontId="2"/>
  </si>
  <si>
    <t>未入力判定</t>
    <rPh sb="0" eb="1">
      <t>ミ</t>
    </rPh>
    <rPh sb="1" eb="3">
      <t>ニュウリョク</t>
    </rPh>
    <rPh sb="3" eb="5">
      <t>ハンテイ</t>
    </rPh>
    <phoneticPr fontId="2"/>
  </si>
  <si>
    <t>文字数
判定</t>
    <rPh sb="0" eb="3">
      <t>モジスウ</t>
    </rPh>
    <rPh sb="4" eb="6">
      <t>ハンテイ</t>
    </rPh>
    <phoneticPr fontId="2"/>
  </si>
  <si>
    <r>
      <t xml:space="preserve">利用可能枠
</t>
    </r>
    <r>
      <rPr>
        <b/>
        <sz val="11"/>
        <color theme="1"/>
        <rFont val="BIZ UDPゴシック"/>
        <family val="3"/>
        <charset val="128"/>
      </rPr>
      <t>（万円）</t>
    </r>
    <rPh sb="0" eb="2">
      <t>リヨウ</t>
    </rPh>
    <rPh sb="2" eb="4">
      <t>カノウ</t>
    </rPh>
    <rPh sb="4" eb="5">
      <t>ワク</t>
    </rPh>
    <rPh sb="7" eb="9">
      <t>マンエン</t>
    </rPh>
    <phoneticPr fontId="2"/>
  </si>
  <si>
    <t>暗証番号</t>
    <rPh sb="0" eb="2">
      <t>アンショウ</t>
    </rPh>
    <rPh sb="2" eb="4">
      <t>バンゴウ</t>
    </rPh>
    <phoneticPr fontId="2"/>
  </si>
  <si>
    <t>暗番
判定</t>
    <rPh sb="0" eb="2">
      <t>アンバン</t>
    </rPh>
    <rPh sb="3" eb="5">
      <t>ハンテイ</t>
    </rPh>
    <phoneticPr fontId="2"/>
  </si>
  <si>
    <r>
      <t xml:space="preserve">　　　生年月日
</t>
    </r>
    <r>
      <rPr>
        <b/>
        <sz val="11"/>
        <color theme="1"/>
        <rFont val="BIZ UDPゴシック"/>
        <family val="3"/>
        <charset val="128"/>
      </rPr>
      <t>（年号）　　　　　（和歴）</t>
    </r>
    <rPh sb="3" eb="5">
      <t>セイネン</t>
    </rPh>
    <rPh sb="5" eb="7">
      <t>ガッピ</t>
    </rPh>
    <rPh sb="9" eb="11">
      <t>ネンゴウ</t>
    </rPh>
    <rPh sb="18" eb="19">
      <t>ワ</t>
    </rPh>
    <rPh sb="19" eb="20">
      <t>レキ</t>
    </rPh>
    <phoneticPr fontId="2"/>
  </si>
  <si>
    <r>
      <t xml:space="preserve">社員コード
</t>
    </r>
    <r>
      <rPr>
        <b/>
        <sz val="11"/>
        <color theme="1"/>
        <rFont val="BIZ UDPゴシック"/>
        <family val="3"/>
        <charset val="128"/>
      </rPr>
      <t>（10桁以内）</t>
    </r>
    <rPh sb="0" eb="2">
      <t>シャイン</t>
    </rPh>
    <rPh sb="9" eb="10">
      <t>ケタ</t>
    </rPh>
    <rPh sb="10" eb="12">
      <t>イナイ</t>
    </rPh>
    <phoneticPr fontId="2"/>
  </si>
  <si>
    <t>総合判定</t>
    <rPh sb="0" eb="2">
      <t>ソウゴウ</t>
    </rPh>
    <rPh sb="2" eb="4">
      <t>ハンテイ</t>
    </rPh>
    <phoneticPr fontId="2"/>
  </si>
  <si>
    <t>判定1</t>
    <rPh sb="0" eb="2">
      <t>ハンテイ</t>
    </rPh>
    <phoneticPr fontId="2"/>
  </si>
  <si>
    <t>判定2</t>
    <rPh sb="0" eb="2">
      <t>ハンテイ</t>
    </rPh>
    <phoneticPr fontId="2"/>
  </si>
  <si>
    <t>判定3</t>
    <rPh sb="0" eb="2">
      <t>ハンテイ</t>
    </rPh>
    <phoneticPr fontId="2"/>
  </si>
  <si>
    <t>年号</t>
    <rPh sb="0" eb="2">
      <t>ネンゴウ</t>
    </rPh>
    <phoneticPr fontId="2"/>
  </si>
  <si>
    <t>年</t>
    <rPh sb="0" eb="1">
      <t>ネン</t>
    </rPh>
    <phoneticPr fontId="2"/>
  </si>
  <si>
    <t>月</t>
    <rPh sb="0" eb="1">
      <t>ゲツ</t>
    </rPh>
    <phoneticPr fontId="2"/>
  </si>
  <si>
    <t>日</t>
    <rPh sb="0" eb="1">
      <t>ニチ</t>
    </rPh>
    <phoneticPr fontId="2"/>
  </si>
  <si>
    <t>西暦</t>
    <rPh sb="0" eb="2">
      <t>セイレキ</t>
    </rPh>
    <phoneticPr fontId="2"/>
  </si>
  <si>
    <t>パターン1</t>
    <phoneticPr fontId="2"/>
  </si>
  <si>
    <t>パターン2</t>
    <phoneticPr fontId="2"/>
  </si>
  <si>
    <t>パターン3</t>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</si>
  <si>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</si>
  <si>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</si>
  <si>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</si>
  <si>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</si>
  <si>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</si>
  <si>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</si>
  <si>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</si>
  <si>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パターン11</t>
    <phoneticPr fontId="2"/>
  </si>
  <si>
    <t>パターン12</t>
    <phoneticPr fontId="2"/>
  </si>
  <si>
    <t>パターン13</t>
    <phoneticPr fontId="2"/>
  </si>
  <si>
    <t>パターン14</t>
    <phoneticPr fontId="2"/>
  </si>
  <si>
    <t>パターン15</t>
    <phoneticPr fontId="2"/>
  </si>
  <si>
    <t>パターン16</t>
    <phoneticPr fontId="2"/>
  </si>
  <si>
    <t>パターン17</t>
  </si>
  <si>
    <t>パターン18</t>
  </si>
  <si>
    <t>〇〇支社　総務部</t>
    <rPh sb="2" eb="4">
      <t>シシャ</t>
    </rPh>
    <rPh sb="5" eb="8">
      <t>ソウムブ</t>
    </rPh>
    <phoneticPr fontId="2"/>
  </si>
  <si>
    <t>7890</t>
    <phoneticPr fontId="2"/>
  </si>
  <si>
    <t>OK</t>
    <phoneticPr fontId="2"/>
  </si>
  <si>
    <t>0000</t>
    <phoneticPr fontId="2"/>
  </si>
  <si>
    <t>1111</t>
    <phoneticPr fontId="2"/>
  </si>
  <si>
    <t>2222</t>
    <phoneticPr fontId="2"/>
  </si>
  <si>
    <t>3333</t>
    <phoneticPr fontId="2"/>
  </si>
  <si>
    <t>4444</t>
    <phoneticPr fontId="2"/>
  </si>
  <si>
    <t>5555</t>
    <phoneticPr fontId="2"/>
  </si>
  <si>
    <t>6666</t>
    <phoneticPr fontId="2"/>
  </si>
  <si>
    <t>7777</t>
    <phoneticPr fontId="2"/>
  </si>
  <si>
    <t>8888</t>
    <phoneticPr fontId="2"/>
  </si>
  <si>
    <t>9999</t>
    <phoneticPr fontId="2"/>
  </si>
  <si>
    <t>&lt;役職名義社員コード&gt;</t>
    <rPh sb="1" eb="3">
      <t>ヤクショク</t>
    </rPh>
    <rPh sb="3" eb="5">
      <t>メイギ</t>
    </rPh>
    <rPh sb="5" eb="7">
      <t>シャイン</t>
    </rPh>
    <phoneticPr fontId="2"/>
  </si>
  <si>
    <t>⇒　「部署名義カード使用者情報」へ進む</t>
    <rPh sb="3" eb="7">
      <t>ブショメイギ</t>
    </rPh>
    <phoneticPr fontId="2"/>
  </si>
  <si>
    <t>ご入力不要です</t>
    <rPh sb="0" eb="2">
      <t>ニュウリョク</t>
    </rPh>
    <rPh sb="2" eb="4">
      <t>フヨウ</t>
    </rPh>
    <phoneticPr fontId="2"/>
  </si>
  <si>
    <t>当社は「ビューETCカード特約(法人用) 」を承認のうえ、ビューETCカードを申込みます。なお、貴社審査結果については異議を唱えません。ビューETCカード申込書および提出した書類は返却されないことを承認します。</t>
    <phoneticPr fontId="2"/>
  </si>
  <si>
    <t>　　　　　　　発行にあたり、下記にご同意ください。プルダウンより選択。　</t>
    <rPh sb="14" eb="16">
      <t>カキ</t>
    </rPh>
    <phoneticPr fontId="2"/>
  </si>
  <si>
    <t>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rPh sb="174" eb="176">
      <t>カキ</t>
    </rPh>
    <phoneticPr fontId="2"/>
  </si>
  <si>
    <t>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phoneticPr fontId="2"/>
  </si>
  <si>
    <t>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t>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</si>
  <si>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t>
    <rPh sb="2" eb="5">
      <t>モジスウ</t>
    </rPh>
    <rPh sb="5" eb="7">
      <t>ハンテイ</t>
    </rPh>
    <rPh sb="9" eb="12">
      <t>モジスウ</t>
    </rPh>
    <rPh sb="16" eb="18">
      <t>バアイ</t>
    </rPh>
    <rPh sb="19" eb="21">
      <t>ニュウリョク</t>
    </rPh>
    <rPh sb="21" eb="23">
      <t>カノウ</t>
    </rPh>
    <rPh sb="24" eb="27">
      <t>モジスウ</t>
    </rPh>
    <rPh sb="28" eb="30">
      <t>ハンイ</t>
    </rPh>
    <rPh sb="32" eb="34">
      <t>ニュウリョク</t>
    </rPh>
    <rPh sb="191" eb="193">
      <t>シャイン</t>
    </rPh>
    <rPh sb="197" eb="199">
      <t>ニンイ</t>
    </rPh>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</si>
  <si>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t>
    <rPh sb="191" eb="195">
      <t>ヤクショクメイギ</t>
    </rPh>
    <rPh sb="200" eb="202">
      <t>セイベツ</t>
    </rPh>
    <rPh sb="203" eb="207">
      <t>セイネンガッピ</t>
    </rPh>
    <rPh sb="208" eb="210">
      <t>シャイン</t>
    </rPh>
    <rPh sb="214" eb="216">
      <t>ニュウリョク</t>
    </rPh>
    <rPh sb="217" eb="219">
      <t>フヨウ</t>
    </rPh>
    <rPh sb="225" eb="227">
      <t>ヤクショク</t>
    </rPh>
    <rPh sb="227" eb="229">
      <t>メイギ</t>
    </rPh>
    <phoneticPr fontId="2"/>
  </si>
  <si>
    <t>◆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t>
    <rPh sb="158" eb="160">
      <t>セイベツ</t>
    </rPh>
    <rPh sb="161" eb="165">
      <t>セイネンガッピ</t>
    </rPh>
    <rPh sb="166" eb="168">
      <t>シャイン</t>
    </rPh>
    <rPh sb="173" eb="175">
      <t>ニュウリョク</t>
    </rPh>
    <rPh sb="176" eb="178">
      <t>フヨウ</t>
    </rPh>
    <phoneticPr fontId="2"/>
  </si>
  <si>
    <t>役職名義</t>
    <rPh sb="0" eb="4">
      <t>ヤクショクメイギ</t>
    </rPh>
    <phoneticPr fontId="2"/>
  </si>
  <si>
    <t>パターン19</t>
  </si>
  <si>
    <t>パターン20</t>
  </si>
  <si>
    <t>パターン21</t>
  </si>
  <si>
    <t>パターン22</t>
  </si>
  <si>
    <r>
      <rPr>
        <sz val="18"/>
        <color rgb="FFFF0000"/>
        <rFont val="BIZ UDPゴシック"/>
        <family val="3"/>
        <charset val="128"/>
      </rPr>
      <t>yyyymmdd</t>
    </r>
    <r>
      <rPr>
        <sz val="18"/>
        <color theme="9" tint="-0.499984740745262"/>
        <rFont val="BIZ UDPゴシック"/>
        <family val="3"/>
        <charset val="128"/>
      </rPr>
      <t>_new_g04</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</si>
</sst>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00&quot;-&quot;0000"/>
    <numFmt numFmtId="178" formatCode="0_);[Red]\(0\)"/>
    <numFmt numFmtId="179" formatCode="[$-F800]dddd\,\ mmmm\ dd\,\ yyyy"/>
    <numFmt numFmtId="180" formatCode="yyyy/m/d;@"/>
  </numFmts>
  <fonts count="85">
    <font>
      <sz val="11"/>
      <color theme="1"/>
      <name val="游ゴシック"/>
      <family val="2"/>
      <charset val="128"/>
      <scheme val="minor"/>
    </font>
    <font>
      <b/>
      <sz val="16"/>
      <color theme="4" tint="-0.499984740745262"/>
      <name val="BIZ UDPゴシック"/>
      <family val="3"/>
      <charset val="128"/>
    </font>
    <font>
      <sz val="6"/>
      <name val="游ゴシック"/>
      <family val="2"/>
      <charset val="128"/>
      <scheme val="minor"/>
    </font>
    <font>
      <sz val="16"/>
      <color theme="1"/>
      <name val="BIZ UDPゴシック"/>
      <family val="3"/>
      <charset val="128"/>
    </font>
    <font>
      <sz val="11"/>
      <color theme="1"/>
      <name val="BIZ UDPゴシック"/>
      <family val="3"/>
      <charset val="128"/>
    </font>
    <font>
      <sz val="11"/>
      <color rgb="FFFF0000"/>
      <name val="BIZ UDPゴシック"/>
      <family val="3"/>
      <charset val="128"/>
    </font>
    <font>
      <sz val="10.5"/>
      <color theme="1"/>
      <name val="BIZ UDPゴシック"/>
      <family val="3"/>
      <charset val="128"/>
    </font>
    <font>
      <b/>
      <sz val="16"/>
      <color theme="1"/>
      <name val="BIZ UDPゴシック"/>
      <family val="3"/>
      <charset val="128"/>
    </font>
    <font>
      <sz val="10.5"/>
      <color rgb="FFFF0000"/>
      <name val="BIZ UDPゴシック"/>
      <family val="3"/>
      <charset val="128"/>
    </font>
    <font>
      <b/>
      <sz val="14"/>
      <color theme="1"/>
      <name val="BIZ UDPゴシック"/>
      <family val="3"/>
      <charset val="128"/>
    </font>
    <font>
      <b/>
      <sz val="12"/>
      <color theme="1"/>
      <name val="BIZ UDPゴシック"/>
      <family val="3"/>
      <charset val="128"/>
    </font>
    <font>
      <sz val="12"/>
      <color theme="1"/>
      <name val="BIZ UDPゴシック"/>
      <family val="3"/>
      <charset val="128"/>
    </font>
    <font>
      <b/>
      <sz val="11"/>
      <color theme="1"/>
      <name val="BIZ UDPゴシック"/>
      <family val="3"/>
      <charset val="128"/>
    </font>
    <font>
      <sz val="11"/>
      <color theme="0" tint="-0.499984740745262"/>
      <name val="BIZ UDPゴシック"/>
      <family val="3"/>
      <charset val="128"/>
    </font>
    <font>
      <sz val="14"/>
      <color theme="1"/>
      <name val="BIZ UDPゴシック"/>
      <family val="3"/>
      <charset val="128"/>
    </font>
    <font>
      <sz val="8"/>
      <color theme="1"/>
      <name val="BIZ UDPゴシック"/>
      <family val="3"/>
      <charset val="128"/>
    </font>
    <font>
      <u/>
      <sz val="11"/>
      <color theme="10"/>
      <name val="游ゴシック"/>
      <family val="2"/>
      <charset val="128"/>
      <scheme val="minor"/>
    </font>
    <font>
      <sz val="11"/>
      <color theme="9" tint="-0.499984740745262"/>
      <name val="BIZ UDPゴシック"/>
      <family val="3"/>
      <charset val="128"/>
    </font>
    <font>
      <b/>
      <sz val="13"/>
      <color theme="1"/>
      <name val="BIZ UDPゴシック"/>
      <family val="3"/>
      <charset val="128"/>
    </font>
    <font>
      <sz val="14"/>
      <name val="BIZ UDPゴシック"/>
      <family val="3"/>
      <charset val="128"/>
    </font>
    <font>
      <sz val="10"/>
      <color rgb="FFFF0000"/>
      <name val="BIZ UDPゴシック"/>
      <family val="3"/>
      <charset val="128"/>
    </font>
    <font>
      <sz val="10"/>
      <color theme="1"/>
      <name val="BIZ UDPゴシック"/>
      <family val="3"/>
      <charset val="128"/>
    </font>
    <font>
      <b/>
      <sz val="11"/>
      <color rgb="FFFF0000"/>
      <name val="BIZ UDPゴシック"/>
      <family val="3"/>
      <charset val="128"/>
    </font>
    <font>
      <b/>
      <sz val="10"/>
      <color theme="1"/>
      <name val="BIZ UDPゴシック"/>
      <family val="3"/>
      <charset val="128"/>
    </font>
    <font>
      <sz val="8"/>
      <color theme="2" tint="-0.499984740745262"/>
      <name val="BIZ UDPゴシック"/>
      <family val="3"/>
      <charset val="128"/>
    </font>
    <font>
      <sz val="9"/>
      <color rgb="FF808080"/>
      <name val="BIZ UDPゴシック"/>
      <family val="3"/>
      <charset val="128"/>
    </font>
    <font>
      <sz val="10"/>
      <color rgb="FF808080"/>
      <name val="BIZ UDPゴシック"/>
      <family val="3"/>
      <charset val="128"/>
    </font>
    <font>
      <sz val="11"/>
      <color theme="0" tint="-0.14999847407452621"/>
      <name val="BIZ UDPゴシック"/>
      <family val="3"/>
      <charset val="128"/>
    </font>
    <font>
      <sz val="6"/>
      <color theme="9" tint="-0.499984740745262"/>
      <name val="BIZ UDPゴシック"/>
      <family val="3"/>
      <charset val="128"/>
    </font>
    <font>
      <b/>
      <u/>
      <sz val="14"/>
      <color theme="10"/>
      <name val="游ゴシック"/>
      <family val="3"/>
      <charset val="128"/>
      <scheme val="minor"/>
    </font>
    <font>
      <b/>
      <sz val="16"/>
      <color rgb="FFFF0000"/>
      <name val="BIZ UDPゴシック"/>
      <family val="3"/>
      <charset val="128"/>
    </font>
    <font>
      <sz val="14"/>
      <color rgb="FF1F4E79"/>
      <name val="BIZ UDPゴシック"/>
      <family val="3"/>
      <charset val="128"/>
    </font>
    <font>
      <b/>
      <u/>
      <sz val="12"/>
      <color theme="10"/>
      <name val="游ゴシック"/>
      <family val="2"/>
      <charset val="128"/>
      <scheme val="minor"/>
    </font>
    <font>
      <sz val="9"/>
      <color theme="1"/>
      <name val="BIZ UDPゴシック"/>
      <family val="3"/>
      <charset val="128"/>
    </font>
    <font>
      <sz val="12"/>
      <color rgb="FF808080"/>
      <name val="BIZ UDPゴシック"/>
      <family val="3"/>
      <charset val="128"/>
    </font>
    <font>
      <sz val="18"/>
      <color theme="1"/>
      <name val="BIZ UDPゴシック"/>
      <family val="3"/>
      <charset val="128"/>
    </font>
    <font>
      <sz val="11"/>
      <color theme="4" tint="-0.499984740745262"/>
      <name val="BIZ UDPゴシック"/>
      <family val="3"/>
      <charset val="128"/>
    </font>
    <font>
      <sz val="16"/>
      <color rgb="FF0070C0"/>
      <name val="BIZ UDPゴシック"/>
      <family val="3"/>
      <charset val="128"/>
    </font>
    <font>
      <sz val="14"/>
      <color rgb="FF0070C0"/>
      <name val="BIZ UDPゴシック"/>
      <family val="3"/>
      <charset val="128"/>
    </font>
    <font>
      <sz val="12"/>
      <color theme="0" tint="-0.249977111117893"/>
      <name val="BIZ UDPゴシック"/>
      <family val="3"/>
      <charset val="128"/>
    </font>
    <font>
      <sz val="12"/>
      <color rgb="FF0070C0"/>
      <name val="BIZ UDPゴシック"/>
      <family val="3"/>
      <charset val="128"/>
    </font>
    <font>
      <sz val="20"/>
      <color rgb="FF0070C0"/>
      <name val="BIZ UDPゴシック"/>
      <family val="3"/>
      <charset val="128"/>
    </font>
    <font>
      <sz val="11"/>
      <color rgb="FF0070C0"/>
      <name val="BIZ UDPゴシック"/>
      <family val="3"/>
      <charset val="128"/>
    </font>
    <font>
      <u/>
      <sz val="11"/>
      <color theme="10"/>
      <name val="BIZ UDPゴシック"/>
      <family val="3"/>
      <charset val="128"/>
    </font>
    <font>
      <b/>
      <sz val="9"/>
      <color indexed="81"/>
      <name val="MS P ゴシック"/>
      <family val="3"/>
      <charset val="128"/>
    </font>
    <font>
      <sz val="9"/>
      <color indexed="81"/>
      <name val="MS P ゴシック"/>
      <family val="3"/>
      <charset val="128"/>
    </font>
    <font>
      <sz val="22"/>
      <color theme="1"/>
      <name val="BIZ UDPゴシック"/>
      <family val="3"/>
      <charset val="128"/>
    </font>
    <font>
      <b/>
      <sz val="11"/>
      <color theme="1"/>
      <name val="游ゴシック"/>
      <family val="3"/>
      <charset val="128"/>
      <scheme val="minor"/>
    </font>
    <font>
      <sz val="14"/>
      <color theme="0" tint="-0.34998626667073579"/>
      <name val="BIZ UDPゴシック"/>
      <family val="3"/>
      <charset val="128"/>
    </font>
    <font>
      <sz val="11"/>
      <color theme="0" tint="-0.249977111117893"/>
      <name val="BIZ UDPゴシック"/>
      <family val="3"/>
      <charset val="128"/>
    </font>
    <font>
      <sz val="10"/>
      <color theme="0" tint="-0.249977111117893"/>
      <name val="BIZ UDPゴシック"/>
      <family val="3"/>
      <charset val="128"/>
    </font>
    <font>
      <sz val="20"/>
      <color theme="1"/>
      <name val="BIZ UDPゴシック"/>
      <family val="3"/>
      <charset val="128"/>
    </font>
    <font>
      <b/>
      <sz val="10.5"/>
      <color theme="1"/>
      <name val="BIZ UDPゴシック"/>
      <family val="3"/>
      <charset val="128"/>
    </font>
    <font>
      <b/>
      <sz val="8"/>
      <color theme="1"/>
      <name val="BIZ UDPゴシック"/>
      <family val="3"/>
      <charset val="128"/>
    </font>
    <font>
      <u/>
      <sz val="14"/>
      <color theme="10"/>
      <name val="游ゴシック"/>
      <family val="2"/>
      <charset val="128"/>
      <scheme val="minor"/>
    </font>
    <font>
      <b/>
      <sz val="22"/>
      <color theme="1"/>
      <name val="BIZ UDPゴシック"/>
      <family val="3"/>
      <charset val="128"/>
    </font>
    <font>
      <b/>
      <sz val="14"/>
      <color theme="9" tint="-0.499984740745262"/>
      <name val="BIZ UDPゴシック"/>
      <family val="3"/>
      <charset val="128"/>
    </font>
    <font>
      <b/>
      <u/>
      <sz val="14"/>
      <color theme="10"/>
      <name val="BIZ UDPゴシック"/>
      <family val="3"/>
      <charset val="128"/>
    </font>
    <font>
      <b/>
      <sz val="11"/>
      <color theme="9" tint="-0.499984740745262"/>
      <name val="BIZ UDPゴシック"/>
      <family val="3"/>
      <charset val="128"/>
    </font>
    <font>
      <b/>
      <u/>
      <sz val="20"/>
      <color theme="10"/>
      <name val="BIZ UDPゴシック"/>
      <family val="3"/>
      <charset val="128"/>
    </font>
    <font>
      <b/>
      <u/>
      <sz val="20"/>
      <color theme="9" tint="-0.499984740745262"/>
      <name val="BIZ UDPゴシック"/>
      <family val="3"/>
      <charset val="128"/>
    </font>
    <font>
      <b/>
      <sz val="20"/>
      <color theme="4" tint="-0.499984740745262"/>
      <name val="BIZ UDPゴシック"/>
      <family val="3"/>
      <charset val="128"/>
    </font>
    <font>
      <u/>
      <sz val="14"/>
      <color theme="1"/>
      <name val="游ゴシック"/>
      <family val="2"/>
      <charset val="128"/>
      <scheme val="minor"/>
    </font>
    <font>
      <b/>
      <sz val="18"/>
      <color rgb="FFFF0000"/>
      <name val="BIZ UDPゴシック"/>
      <family val="3"/>
      <charset val="128"/>
    </font>
    <font>
      <b/>
      <sz val="14"/>
      <color rgb="FF0070C0"/>
      <name val="BIZ UDPゴシック"/>
      <family val="3"/>
      <charset val="128"/>
    </font>
    <font>
      <b/>
      <sz val="18"/>
      <color rgb="FF0070C0"/>
      <name val="BIZ UDPゴシック"/>
      <family val="3"/>
      <charset val="128"/>
    </font>
    <font>
      <b/>
      <sz val="15"/>
      <color rgb="FFFF0000"/>
      <name val="BIZ UDPゴシック"/>
      <family val="3"/>
      <charset val="128"/>
    </font>
    <font>
      <b/>
      <u/>
      <sz val="15"/>
      <color rgb="FFFF0000"/>
      <name val="BIZ UDPゴシック"/>
      <family val="3"/>
      <charset val="128"/>
    </font>
    <font>
      <b/>
      <sz val="12"/>
      <color rgb="FFFF0000"/>
      <name val="BIZ UDPゴシック"/>
      <family val="3"/>
      <charset val="128"/>
    </font>
    <font>
      <b/>
      <sz val="13"/>
      <color rgb="FFFF0000"/>
      <name val="BIZ UDPゴシック"/>
      <family val="3"/>
      <charset val="128"/>
    </font>
    <font>
      <u/>
      <sz val="10.5"/>
      <color theme="1"/>
      <name val="BIZ UDPゴシック"/>
      <family val="3"/>
      <charset val="128"/>
    </font>
    <font>
      <b/>
      <sz val="14"/>
      <color rgb="FFFF0000"/>
      <name val="BIZ UDPゴシック"/>
      <family val="3"/>
      <charset val="128"/>
    </font>
    <font>
      <sz val="13"/>
      <color theme="1"/>
      <name val="BIZ UDPゴシック"/>
      <family val="3"/>
      <charset val="128"/>
    </font>
    <font>
      <b/>
      <sz val="14"/>
      <color theme="0"/>
      <name val="BIZ UDPゴシック"/>
      <family val="3"/>
      <charset val="128"/>
    </font>
    <font>
      <sz val="12"/>
      <color theme="0" tint="-0.499984740745262"/>
      <name val="BIZ UDPゴシック"/>
      <family val="3"/>
      <charset val="128"/>
    </font>
    <font>
      <sz val="14"/>
      <color theme="0" tint="-0.499984740745262"/>
      <name val="BIZ UDPゴシック"/>
      <family val="3"/>
      <charset val="128"/>
    </font>
    <font>
      <sz val="12"/>
      <name val="BIZ UDPゴシック"/>
      <family val="3"/>
      <charset val="128"/>
    </font>
    <font>
      <sz val="11"/>
      <color theme="0"/>
      <name val="BIZ UDPゴシック"/>
      <family val="3"/>
      <charset val="128"/>
    </font>
    <font>
      <sz val="10"/>
      <color theme="1"/>
      <name val="BIZ UDゴシック"/>
      <family val="3"/>
      <charset val="128"/>
    </font>
    <font>
      <sz val="10"/>
      <color theme="1" tint="0.499984740745262"/>
      <name val="BIZ UDPゴシック"/>
      <family val="3"/>
      <charset val="128"/>
    </font>
    <font>
      <sz val="10.5"/>
      <color theme="0" tint="-0.34998626667073579"/>
      <name val="BIZ UDPゴシック"/>
      <family val="3"/>
      <charset val="128"/>
    </font>
    <font>
      <sz val="18"/>
      <color rgb="FF1F4E79"/>
      <name val="BIZ UDPゴシック"/>
      <family val="3"/>
      <charset val="128"/>
    </font>
    <font>
      <sz val="18"/>
      <color rgb="FFFF0000"/>
      <name val="BIZ UDPゴシック"/>
      <family val="3"/>
      <charset val="128"/>
    </font>
    <font>
      <sz val="18"/>
      <color theme="9" tint="-0.499984740745262"/>
      <name val="BIZ UDPゴシック"/>
      <family val="3"/>
      <charset val="128"/>
    </font>
    <font>
      <sz val="12.5"/>
      <color rgb="FF1F4E79"/>
      <name val="BIZ UDPゴシック"/>
      <family val="3"/>
      <charset val="128"/>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E7E6E6"/>
        <bgColor indexed="64"/>
      </patternFill>
    </fill>
    <fill>
      <patternFill patternType="solid">
        <fgColor theme="9" tint="0.39997558519241921"/>
        <bgColor indexed="64"/>
      </patternFill>
    </fill>
    <fill>
      <patternFill patternType="solid">
        <fgColor rgb="FFFFDB9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1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top/>
      <bottom style="medium">
        <color auto="1"/>
      </bottom>
      <diagonal/>
    </border>
    <border>
      <left style="thin">
        <color auto="1"/>
      </left>
      <right style="medium">
        <color auto="1"/>
      </right>
      <top/>
      <bottom/>
      <diagonal/>
    </border>
    <border>
      <left style="thin">
        <color auto="1"/>
      </left>
      <right/>
      <top/>
      <bottom style="hair">
        <color auto="1"/>
      </bottom>
      <diagonal/>
    </border>
    <border>
      <left/>
      <right style="thin">
        <color auto="1"/>
      </right>
      <top/>
      <bottom style="hair">
        <color auto="1"/>
      </bottom>
      <diagonal/>
    </border>
    <border>
      <left style="thin">
        <color theme="1"/>
      </left>
      <right style="thin">
        <color theme="1"/>
      </right>
      <top style="thin">
        <color theme="1"/>
      </top>
      <bottom style="thin">
        <color theme="1"/>
      </bottom>
      <diagonal/>
    </border>
    <border>
      <left style="thin">
        <color auto="1"/>
      </left>
      <right style="medium">
        <color auto="1"/>
      </right>
      <top style="medium">
        <color auto="1"/>
      </top>
      <bottom style="hair">
        <color auto="1"/>
      </bottom>
      <diagonal/>
    </border>
    <border>
      <left/>
      <right/>
      <top style="thin">
        <color auto="1"/>
      </top>
      <bottom style="thin">
        <color auto="1"/>
      </bottom>
      <diagonal/>
    </border>
    <border>
      <left style="thick">
        <color indexed="64"/>
      </left>
      <right/>
      <top style="thick">
        <color indexed="64"/>
      </top>
      <bottom/>
      <diagonal/>
    </border>
    <border>
      <left style="medium">
        <color indexed="64"/>
      </left>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thick">
        <color indexed="64"/>
      </top>
      <bottom style="hair">
        <color auto="1"/>
      </bottom>
      <diagonal/>
    </border>
    <border>
      <left/>
      <right/>
      <top style="thick">
        <color indexed="64"/>
      </top>
      <bottom style="hair">
        <color auto="1"/>
      </bottom>
      <diagonal/>
    </border>
    <border>
      <left/>
      <right style="thin">
        <color auto="1"/>
      </right>
      <top style="thick">
        <color indexed="64"/>
      </top>
      <bottom style="hair">
        <color auto="1"/>
      </bottom>
      <diagonal/>
    </border>
    <border>
      <left/>
      <right style="thick">
        <color indexed="64"/>
      </right>
      <top style="thick">
        <color indexed="64"/>
      </top>
      <bottom style="hair">
        <color auto="1"/>
      </bottom>
      <diagonal/>
    </border>
    <border>
      <left style="thick">
        <color indexed="64"/>
      </left>
      <right/>
      <top/>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thick">
        <color indexed="64"/>
      </right>
      <top style="hair">
        <color auto="1"/>
      </top>
      <bottom style="thin">
        <color auto="1"/>
      </bottom>
      <diagonal/>
    </border>
    <border>
      <left/>
      <right/>
      <top style="thin">
        <color auto="1"/>
      </top>
      <bottom style="hair">
        <color auto="1"/>
      </bottom>
      <diagonal/>
    </border>
    <border>
      <left/>
      <right style="thick">
        <color indexed="64"/>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diagonal/>
    </border>
    <border>
      <left/>
      <right style="thick">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hair">
        <color auto="1"/>
      </top>
      <bottom style="medium">
        <color auto="1"/>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style="hair">
        <color auto="1"/>
      </left>
      <right style="thick">
        <color indexed="64"/>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style="hair">
        <color auto="1"/>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style="thick">
        <color indexed="64"/>
      </right>
      <top style="medium">
        <color indexed="64"/>
      </top>
      <bottom style="hair">
        <color indexed="64"/>
      </bottom>
      <diagonal/>
    </border>
    <border>
      <left style="thin">
        <color auto="1"/>
      </left>
      <right style="thin">
        <color auto="1"/>
      </right>
      <top style="hair">
        <color auto="1"/>
      </top>
      <bottom/>
      <diagonal/>
    </border>
    <border>
      <left style="thin">
        <color auto="1"/>
      </left>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thick">
        <color indexed="64"/>
      </right>
      <top/>
      <bottom/>
      <diagonal/>
    </border>
    <border>
      <left style="medium">
        <color auto="1"/>
      </left>
      <right/>
      <top style="medium">
        <color auto="1"/>
      </top>
      <bottom/>
      <diagonal/>
    </border>
    <border>
      <left/>
      <right/>
      <top style="medium">
        <color auto="1"/>
      </top>
      <bottom/>
      <diagonal/>
    </border>
    <border>
      <left/>
      <right style="thick">
        <color indexed="64"/>
      </right>
      <top style="medium">
        <color indexed="64"/>
      </top>
      <bottom/>
      <diagonal/>
    </border>
    <border>
      <left style="medium">
        <color indexed="64"/>
      </left>
      <right/>
      <top/>
      <bottom style="hair">
        <color indexed="64"/>
      </bottom>
      <diagonal/>
    </border>
    <border>
      <left/>
      <right/>
      <top/>
      <bottom style="hair">
        <color auto="1"/>
      </bottom>
      <diagonal/>
    </border>
    <border>
      <left/>
      <right style="thick">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ck">
        <color indexed="64"/>
      </right>
      <top style="hair">
        <color auto="1"/>
      </top>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theme="1"/>
      </left>
      <right/>
      <top style="thin">
        <color theme="1"/>
      </top>
      <bottom style="thin">
        <color theme="1"/>
      </bottom>
      <diagonal/>
    </border>
    <border>
      <left style="thick">
        <color theme="9" tint="-0.499984740745262"/>
      </left>
      <right/>
      <top style="thick">
        <color theme="9" tint="-0.499984740745262"/>
      </top>
      <bottom style="thick">
        <color theme="9" tint="-0.499984740745262"/>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theme="4" tint="-0.499984740745262"/>
      </left>
      <right style="dotted">
        <color theme="0" tint="-0.34998626667073579"/>
      </right>
      <top style="thick">
        <color theme="4" tint="-0.499984740745262"/>
      </top>
      <bottom style="thin">
        <color auto="1"/>
      </bottom>
      <diagonal/>
    </border>
    <border>
      <left/>
      <right/>
      <top style="thick">
        <color theme="4" tint="-0.499984740745262"/>
      </top>
      <bottom style="thin">
        <color auto="1"/>
      </bottom>
      <diagonal/>
    </border>
    <border>
      <left style="dotted">
        <color theme="1" tint="0.34998626667073579"/>
      </left>
      <right style="thick">
        <color theme="4" tint="-0.499984740745262"/>
      </right>
      <top style="thick">
        <color theme="4" tint="-0.499984740745262"/>
      </top>
      <bottom/>
      <diagonal/>
    </border>
    <border>
      <left/>
      <right style="dotted">
        <color theme="0" tint="-0.34998626667073579"/>
      </right>
      <top style="thin">
        <color theme="1"/>
      </top>
      <bottom style="thin">
        <color auto="1"/>
      </bottom>
      <diagonal/>
    </border>
    <border>
      <left/>
      <right/>
      <top style="thin">
        <color theme="1"/>
      </top>
      <bottom style="thin">
        <color auto="1"/>
      </bottom>
      <diagonal/>
    </border>
    <border>
      <left style="hair">
        <color theme="1" tint="0.34998626667073579"/>
      </left>
      <right style="thin">
        <color theme="1"/>
      </right>
      <top style="thin">
        <color theme="1"/>
      </top>
      <bottom/>
      <diagonal/>
    </border>
    <border>
      <left style="thin">
        <color theme="1"/>
      </left>
      <right style="dotted">
        <color theme="0" tint="-0.34998626667073579"/>
      </right>
      <top style="thin">
        <color theme="1"/>
      </top>
      <bottom style="thin">
        <color auto="1"/>
      </bottom>
      <diagonal/>
    </border>
    <border>
      <left style="thin">
        <color theme="1"/>
      </left>
      <right/>
      <top style="thin">
        <color theme="1"/>
      </top>
      <bottom/>
      <diagonal/>
    </border>
    <border>
      <left/>
      <right style="thin">
        <color theme="1"/>
      </right>
      <top style="thin">
        <color indexed="64"/>
      </top>
      <bottom style="thin">
        <color auto="1"/>
      </bottom>
      <diagonal/>
    </border>
    <border>
      <left style="thick">
        <color theme="4" tint="-0.499984740745262"/>
      </left>
      <right style="dotted">
        <color theme="0" tint="-0.34998626667073579"/>
      </right>
      <top/>
      <bottom style="thin">
        <color theme="1"/>
      </bottom>
      <diagonal/>
    </border>
    <border>
      <left/>
      <right/>
      <top/>
      <bottom style="thin">
        <color theme="1"/>
      </bottom>
      <diagonal/>
    </border>
    <border>
      <left style="dotted">
        <color theme="1" tint="0.34998626667073579"/>
      </left>
      <right style="thick">
        <color theme="4" tint="-0.499984740745262"/>
      </right>
      <top style="thin">
        <color auto="1"/>
      </top>
      <bottom style="thin">
        <color auto="1"/>
      </bottom>
      <diagonal/>
    </border>
    <border>
      <left/>
      <right style="dotted">
        <color theme="0" tint="-0.34998626667073579"/>
      </right>
      <top style="thin">
        <color auto="1"/>
      </top>
      <bottom style="thin">
        <color auto="1"/>
      </bottom>
      <diagonal/>
    </border>
    <border>
      <left style="dotted">
        <color theme="0" tint="-0.34998626667073579"/>
      </left>
      <right style="thin">
        <color theme="1"/>
      </right>
      <top style="thin">
        <color auto="1"/>
      </top>
      <bottom style="thin">
        <color auto="1"/>
      </bottom>
      <diagonal/>
    </border>
    <border>
      <left style="thin">
        <color theme="1"/>
      </left>
      <right style="dotted">
        <color theme="0" tint="-0.34998626667073579"/>
      </right>
      <top style="thin">
        <color auto="1"/>
      </top>
      <bottom style="thin">
        <color auto="1"/>
      </bottom>
      <diagonal/>
    </border>
    <border>
      <left style="thick">
        <color theme="4" tint="-0.499984740745262"/>
      </left>
      <right/>
      <top style="thick">
        <color theme="4" tint="-0.499984740745262"/>
      </top>
      <bottom style="thick">
        <color theme="4" tint="-0.499984740745262"/>
      </bottom>
      <diagonal/>
    </border>
    <border>
      <left style="hair">
        <color theme="1" tint="0.34998626667073579"/>
      </left>
      <right style="thick">
        <color theme="4" tint="-0.499984740745262"/>
      </right>
      <top style="thick">
        <color theme="4" tint="-0.499984740745262"/>
      </top>
      <bottom style="thick">
        <color theme="4" tint="-0.499984740745262"/>
      </bottom>
      <diagonal/>
    </border>
    <border>
      <left style="thin">
        <color auto="1"/>
      </left>
      <right style="hair">
        <color auto="1"/>
      </right>
      <top style="thin">
        <color auto="1"/>
      </top>
      <bottom style="thin">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72">
    <xf numFmtId="0" fontId="0" fillId="0" borderId="0" xfId="0">
      <alignment vertical="center"/>
    </xf>
    <xf numFmtId="0" fontId="4" fillId="0" borderId="0" xfId="0" applyFont="1">
      <alignment vertical="center"/>
    </xf>
    <xf numFmtId="176" fontId="14" fillId="0" borderId="10" xfId="0" applyNumberFormat="1" applyFont="1" applyBorder="1" applyAlignment="1" applyProtection="1">
      <alignment horizontal="left" vertical="center" indent="1"/>
      <protection locked="0"/>
    </xf>
    <xf numFmtId="0" fontId="4" fillId="0" borderId="0" xfId="0" applyFont="1" applyAlignment="1">
      <alignment horizontal="left" vertical="center" indent="1"/>
    </xf>
    <xf numFmtId="0" fontId="14" fillId="0" borderId="17" xfId="0" applyFont="1" applyBorder="1" applyAlignment="1" applyProtection="1">
      <alignment horizontal="left" vertical="center" indent="1" shrinkToFit="1"/>
      <protection locked="0"/>
    </xf>
    <xf numFmtId="177" fontId="14" fillId="0" borderId="14" xfId="0" applyNumberFormat="1"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4" fillId="2" borderId="0" xfId="0" applyFont="1" applyFill="1">
      <alignment vertical="center"/>
    </xf>
    <xf numFmtId="0" fontId="3" fillId="2" borderId="0" xfId="0" applyFont="1" applyFill="1" applyAlignment="1">
      <alignment vertical="center" wrapText="1"/>
    </xf>
    <xf numFmtId="0" fontId="16" fillId="0" borderId="0" xfId="1" applyAlignment="1" applyProtection="1">
      <alignment horizontal="justify" vertical="center"/>
    </xf>
    <xf numFmtId="0" fontId="14" fillId="0" borderId="35" xfId="0" applyFont="1" applyBorder="1" applyAlignment="1" applyProtection="1">
      <alignment horizontal="left" vertical="center" indent="1" shrinkToFit="1"/>
      <protection locked="0"/>
    </xf>
    <xf numFmtId="0" fontId="22" fillId="0" borderId="0" xfId="0" applyFont="1" applyAlignment="1">
      <alignment vertical="center" shrinkToFit="1"/>
    </xf>
    <xf numFmtId="14" fontId="6" fillId="0" borderId="0" xfId="0" applyNumberFormat="1" applyFont="1" applyAlignment="1">
      <alignment horizontal="left" vertical="center" indent="1"/>
    </xf>
    <xf numFmtId="0" fontId="4"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center"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49" fontId="19" fillId="0" borderId="39" xfId="0" applyNumberFormat="1"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shrinkToFit="1"/>
      <protection locked="0"/>
    </xf>
    <xf numFmtId="0" fontId="28" fillId="0" borderId="0" xfId="0" applyFont="1">
      <alignment vertical="center"/>
    </xf>
    <xf numFmtId="0" fontId="17" fillId="0" borderId="0" xfId="0" applyFont="1" applyAlignment="1">
      <alignment horizontal="right" vertical="center"/>
    </xf>
    <xf numFmtId="0" fontId="18" fillId="0" borderId="0" xfId="0" applyFont="1" applyAlignment="1">
      <alignment horizontal="center" vertical="center"/>
    </xf>
    <xf numFmtId="0" fontId="29" fillId="2" borderId="0" xfId="1" applyFont="1" applyFill="1" applyAlignment="1" applyProtection="1">
      <alignment vertical="center"/>
    </xf>
    <xf numFmtId="0" fontId="4" fillId="0" borderId="0" xfId="0" applyFont="1" applyAlignment="1">
      <alignment vertical="center" wrapText="1"/>
    </xf>
    <xf numFmtId="0" fontId="16" fillId="0" borderId="0" xfId="1" applyAlignment="1">
      <alignment horizontal="center" vertical="center"/>
    </xf>
    <xf numFmtId="0" fontId="33" fillId="0" borderId="0" xfId="0" applyFont="1">
      <alignment vertical="center"/>
    </xf>
    <xf numFmtId="0" fontId="4" fillId="7" borderId="3"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2" xfId="0" applyFont="1" applyFill="1" applyBorder="1" applyAlignment="1">
      <alignment horizontal="center" vertical="center"/>
    </xf>
    <xf numFmtId="0" fontId="35" fillId="0" borderId="3" xfId="0" applyFont="1" applyBorder="1" applyAlignment="1" applyProtection="1">
      <alignment horizontal="center" vertical="center" shrinkToFit="1"/>
      <protection locked="0"/>
    </xf>
    <xf numFmtId="0" fontId="35" fillId="0" borderId="3"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38" fillId="0" borderId="54" xfId="0" applyFont="1" applyBorder="1" applyAlignment="1" applyProtection="1">
      <alignment horizontal="center" vertical="center"/>
      <protection locked="0"/>
    </xf>
    <xf numFmtId="0" fontId="38" fillId="0" borderId="55"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72" xfId="0" applyFont="1" applyBorder="1" applyAlignment="1" applyProtection="1">
      <alignment horizontal="center" vertical="center"/>
      <protection locked="0"/>
    </xf>
    <xf numFmtId="0" fontId="38" fillId="0" borderId="76" xfId="0" applyFont="1" applyBorder="1" applyAlignment="1" applyProtection="1">
      <alignment horizontal="center" vertical="center"/>
      <protection locked="0"/>
    </xf>
    <xf numFmtId="0" fontId="38" fillId="0" borderId="77" xfId="0" applyFont="1" applyBorder="1" applyAlignment="1" applyProtection="1">
      <alignment horizontal="center" vertical="center"/>
      <protection locked="0"/>
    </xf>
    <xf numFmtId="0" fontId="38" fillId="0" borderId="78" xfId="0" applyFont="1" applyBorder="1" applyAlignment="1" applyProtection="1">
      <alignment horizontal="center" vertical="center"/>
      <protection locked="0"/>
    </xf>
    <xf numFmtId="0" fontId="38" fillId="0" borderId="79" xfId="0" applyFont="1" applyBorder="1" applyAlignment="1" applyProtection="1">
      <alignment horizontal="center" vertical="center"/>
      <protection locked="0"/>
    </xf>
    <xf numFmtId="0" fontId="46" fillId="0" borderId="0" xfId="0" applyFont="1">
      <alignment vertical="center"/>
    </xf>
    <xf numFmtId="0" fontId="0" fillId="0" borderId="0" xfId="0" applyAlignment="1">
      <alignment vertical="center" wrapText="1"/>
    </xf>
    <xf numFmtId="0" fontId="47" fillId="0" borderId="0" xfId="0" applyFont="1">
      <alignment vertical="center"/>
    </xf>
    <xf numFmtId="0" fontId="4" fillId="2" borderId="0" xfId="0" applyFont="1" applyFill="1" applyAlignment="1" applyProtection="1">
      <alignment vertical="top" wrapText="1"/>
      <protection locked="0"/>
    </xf>
    <xf numFmtId="0" fontId="32" fillId="0" borderId="0" xfId="1" applyFont="1" applyAlignment="1">
      <alignment horizontal="right" vertical="top"/>
    </xf>
    <xf numFmtId="0" fontId="51" fillId="0" borderId="0" xfId="0" applyFont="1">
      <alignment vertical="center"/>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6" fillId="2" borderId="0" xfId="1" quotePrefix="1" applyFill="1" applyAlignment="1" applyProtection="1">
      <alignment vertical="center"/>
    </xf>
    <xf numFmtId="0" fontId="11" fillId="0" borderId="0" xfId="0" applyFont="1" applyAlignment="1">
      <alignment vertical="center"/>
    </xf>
    <xf numFmtId="0" fontId="0" fillId="0" borderId="0" xfId="0" applyFont="1">
      <alignment vertical="center"/>
    </xf>
    <xf numFmtId="0" fontId="46" fillId="0" borderId="0" xfId="0" applyFont="1" applyAlignment="1">
      <alignment vertical="center" shrinkToFit="1"/>
    </xf>
    <xf numFmtId="0" fontId="46" fillId="0" borderId="0" xfId="0" applyFont="1" applyAlignment="1">
      <alignment vertical="center"/>
    </xf>
    <xf numFmtId="0" fontId="4" fillId="0" borderId="0" xfId="0" applyFont="1" applyAlignment="1">
      <alignment vertical="center"/>
    </xf>
    <xf numFmtId="0" fontId="0" fillId="0" borderId="0" xfId="0" applyFont="1" applyFill="1">
      <alignment vertical="center"/>
    </xf>
    <xf numFmtId="0" fontId="0" fillId="0" borderId="0" xfId="0" applyFill="1">
      <alignment vertical="center"/>
    </xf>
    <xf numFmtId="0" fontId="0" fillId="0" borderId="0" xfId="0" applyAlignment="1">
      <alignment vertical="center"/>
    </xf>
    <xf numFmtId="0" fontId="4" fillId="2" borderId="0" xfId="0" applyFont="1" applyFill="1" applyProtection="1">
      <alignment vertical="center"/>
    </xf>
    <xf numFmtId="0" fontId="11" fillId="2" borderId="0" xfId="0" applyFont="1" applyFill="1" applyAlignment="1">
      <alignment horizontal="center" vertical="center"/>
    </xf>
    <xf numFmtId="0" fontId="4" fillId="0" borderId="0" xfId="0" applyFont="1" applyProtection="1">
      <alignment vertical="center"/>
    </xf>
    <xf numFmtId="0" fontId="36" fillId="0" borderId="0" xfId="0" applyFont="1" applyProtection="1">
      <alignment vertical="center"/>
    </xf>
    <xf numFmtId="0" fontId="17" fillId="0" borderId="0" xfId="0" applyFont="1" applyProtection="1">
      <alignment vertical="center"/>
    </xf>
    <xf numFmtId="0" fontId="5" fillId="0" borderId="0" xfId="0" applyFont="1" applyProtection="1">
      <alignment vertical="center"/>
    </xf>
    <xf numFmtId="0" fontId="11" fillId="0" borderId="0" xfId="0" applyFont="1" applyProtection="1">
      <alignment vertical="center"/>
    </xf>
    <xf numFmtId="0" fontId="56" fillId="0" borderId="0" xfId="0" applyFont="1" applyAlignment="1" applyProtection="1">
      <alignment horizontal="left" vertical="center" indent="2"/>
    </xf>
    <xf numFmtId="0" fontId="11" fillId="0" borderId="0" xfId="0" applyFont="1" applyAlignment="1" applyProtection="1">
      <alignment horizontal="left" vertical="center" indent="2"/>
    </xf>
    <xf numFmtId="0" fontId="11" fillId="8" borderId="55" xfId="0" applyFont="1" applyFill="1" applyBorder="1" applyProtection="1">
      <alignment vertical="center"/>
    </xf>
    <xf numFmtId="0" fontId="11" fillId="8" borderId="52" xfId="0" applyFont="1" applyFill="1" applyBorder="1" applyProtection="1">
      <alignment vertical="center"/>
    </xf>
    <xf numFmtId="0" fontId="11" fillId="8" borderId="56" xfId="0" applyFont="1" applyFill="1" applyBorder="1" applyProtection="1">
      <alignment vertical="center"/>
    </xf>
    <xf numFmtId="0" fontId="11" fillId="0" borderId="57" xfId="0" applyFont="1" applyBorder="1" applyProtection="1">
      <alignment vertical="center"/>
    </xf>
    <xf numFmtId="0" fontId="11" fillId="0" borderId="58" xfId="0" applyFont="1" applyBorder="1" applyProtection="1">
      <alignment vertical="center"/>
    </xf>
    <xf numFmtId="0" fontId="39" fillId="8" borderId="60" xfId="0" applyFont="1" applyFill="1" applyBorder="1" applyProtection="1">
      <alignment vertical="center"/>
    </xf>
    <xf numFmtId="0" fontId="11" fillId="8" borderId="60" xfId="0" applyFont="1" applyFill="1" applyBorder="1" applyProtection="1">
      <alignment vertical="center"/>
    </xf>
    <xf numFmtId="0" fontId="11" fillId="8" borderId="61" xfId="0" applyFont="1" applyFill="1" applyBorder="1" applyProtection="1">
      <alignment vertical="center"/>
    </xf>
    <xf numFmtId="0" fontId="56" fillId="0" borderId="0" xfId="0" applyFont="1" applyProtection="1">
      <alignment vertical="center"/>
    </xf>
    <xf numFmtId="0" fontId="4" fillId="0" borderId="0" xfId="0" applyFont="1" applyAlignment="1" applyProtection="1">
      <alignment horizontal="left" vertical="center" indent="3"/>
    </xf>
    <xf numFmtId="0" fontId="4" fillId="0" borderId="0" xfId="0" applyFont="1" applyAlignment="1" applyProtection="1">
      <alignment horizontal="left" vertical="center" indent="2"/>
    </xf>
    <xf numFmtId="0" fontId="42" fillId="0" borderId="0" xfId="0" applyFont="1" applyAlignment="1" applyProtection="1">
      <alignment horizontal="right" vertical="center"/>
    </xf>
    <xf numFmtId="0" fontId="38" fillId="0" borderId="71" xfId="0" applyFont="1" applyBorder="1" applyAlignment="1" applyProtection="1">
      <alignment horizontal="center" vertical="center"/>
      <protection locked="0"/>
    </xf>
    <xf numFmtId="0" fontId="36" fillId="0" borderId="0" xfId="0" applyFont="1" applyProtection="1">
      <alignment vertical="center"/>
      <protection locked="0"/>
    </xf>
    <xf numFmtId="0" fontId="14" fillId="0" borderId="14" xfId="0" applyFont="1" applyFill="1" applyBorder="1" applyAlignment="1" applyProtection="1">
      <alignment horizontal="left" vertical="center" indent="1"/>
      <protection locked="0"/>
    </xf>
    <xf numFmtId="0" fontId="14" fillId="0" borderId="10" xfId="0" applyFont="1" applyFill="1" applyBorder="1" applyAlignment="1" applyProtection="1">
      <alignment horizontal="left" vertical="center" indent="1"/>
      <protection locked="0"/>
    </xf>
    <xf numFmtId="14" fontId="14" fillId="0" borderId="10" xfId="0" applyNumberFormat="1" applyFont="1" applyFill="1" applyBorder="1" applyAlignment="1" applyProtection="1">
      <alignment horizontal="left" vertical="center" indent="1"/>
      <protection locked="0"/>
    </xf>
    <xf numFmtId="176" fontId="14" fillId="0" borderId="10" xfId="0" applyNumberFormat="1" applyFont="1" applyFill="1" applyBorder="1" applyAlignment="1" applyProtection="1">
      <alignment horizontal="left" vertical="center" indent="1"/>
      <protection locked="0"/>
    </xf>
    <xf numFmtId="0" fontId="14" fillId="0" borderId="17" xfId="0" applyFont="1" applyFill="1" applyBorder="1" applyAlignment="1" applyProtection="1">
      <alignment horizontal="left" vertical="center" indent="1"/>
      <protection locked="0"/>
    </xf>
    <xf numFmtId="0" fontId="14" fillId="0" borderId="16" xfId="0" applyFont="1" applyFill="1" applyBorder="1" applyAlignment="1" applyProtection="1">
      <alignment horizontal="left" vertical="center" indent="1"/>
      <protection locked="0"/>
    </xf>
    <xf numFmtId="0" fontId="7" fillId="0" borderId="0" xfId="0" applyFont="1" applyAlignment="1" applyProtection="1">
      <alignment horizontal="left" vertical="center"/>
    </xf>
    <xf numFmtId="0" fontId="8" fillId="0" borderId="0" xfId="0" applyFont="1" applyProtection="1">
      <alignment vertical="center"/>
    </xf>
    <xf numFmtId="0" fontId="5" fillId="2" borderId="0" xfId="0" applyFont="1" applyFill="1" applyAlignment="1" applyProtection="1">
      <alignment horizontal="right" vertical="center"/>
    </xf>
    <xf numFmtId="0" fontId="6" fillId="0" borderId="0" xfId="0" applyFont="1" applyAlignment="1" applyProtection="1">
      <alignment horizontal="left" vertical="center" indent="1"/>
    </xf>
    <xf numFmtId="14" fontId="4" fillId="2" borderId="0" xfId="0" applyNumberFormat="1" applyFont="1" applyFill="1" applyAlignment="1" applyProtection="1">
      <alignment horizontal="left" vertical="center" indent="1"/>
    </xf>
    <xf numFmtId="0" fontId="14" fillId="0" borderId="10" xfId="0" applyFont="1" applyFill="1" applyBorder="1" applyAlignment="1" applyProtection="1">
      <alignment horizontal="left" vertical="center" indent="1"/>
    </xf>
    <xf numFmtId="14" fontId="4" fillId="2" borderId="0" xfId="0" applyNumberFormat="1" applyFont="1" applyFill="1" applyProtection="1">
      <alignment vertical="center"/>
    </xf>
    <xf numFmtId="0" fontId="14" fillId="0" borderId="0" xfId="0" applyFont="1" applyProtection="1">
      <alignment vertical="center"/>
    </xf>
    <xf numFmtId="0" fontId="4" fillId="0" borderId="0" xfId="0" applyFont="1" applyAlignment="1" applyProtection="1">
      <alignment horizontal="left" vertical="center" indent="1"/>
    </xf>
    <xf numFmtId="0" fontId="11" fillId="0" borderId="9" xfId="0" applyFont="1" applyBorder="1" applyAlignment="1" applyProtection="1">
      <alignment horizontal="left" vertical="center" indent="1"/>
    </xf>
    <xf numFmtId="0" fontId="11" fillId="0" borderId="30" xfId="0" applyFont="1" applyBorder="1" applyAlignment="1" applyProtection="1">
      <alignment horizontal="left" vertical="center" indent="1"/>
    </xf>
    <xf numFmtId="0" fontId="14" fillId="2" borderId="0" xfId="0" applyFont="1" applyFill="1" applyProtection="1">
      <alignment vertical="center"/>
    </xf>
    <xf numFmtId="0" fontId="14" fillId="0" borderId="7" xfId="0" applyFont="1" applyFill="1" applyBorder="1" applyAlignment="1" applyProtection="1">
      <alignment horizontal="left" vertical="center" indent="1"/>
      <protection locked="0"/>
    </xf>
    <xf numFmtId="0" fontId="14" fillId="0" borderId="12" xfId="0" applyFont="1" applyFill="1" applyBorder="1" applyAlignment="1" applyProtection="1">
      <alignment horizontal="left" vertical="center" indent="1"/>
      <protection locked="0"/>
    </xf>
    <xf numFmtId="177" fontId="14" fillId="0" borderId="35" xfId="0" applyNumberFormat="1" applyFont="1" applyFill="1" applyBorder="1" applyAlignment="1" applyProtection="1">
      <alignment horizontal="left" vertical="center" indent="1"/>
      <protection locked="0"/>
    </xf>
    <xf numFmtId="0" fontId="38" fillId="0" borderId="73" xfId="0" applyFont="1" applyBorder="1" applyAlignment="1" applyProtection="1">
      <alignment horizontal="center" vertical="center"/>
      <protection locked="0"/>
    </xf>
    <xf numFmtId="0" fontId="14" fillId="8" borderId="73" xfId="0" applyFont="1" applyFill="1" applyBorder="1" applyProtection="1">
      <alignment vertical="center"/>
    </xf>
    <xf numFmtId="0" fontId="14" fillId="8" borderId="74" xfId="0" applyFont="1" applyFill="1" applyBorder="1" applyProtection="1">
      <alignment vertical="center"/>
    </xf>
    <xf numFmtId="0" fontId="14" fillId="8" borderId="67" xfId="0" applyFont="1" applyFill="1" applyBorder="1" applyProtection="1">
      <alignment vertical="center"/>
    </xf>
    <xf numFmtId="0" fontId="14" fillId="8" borderId="55" xfId="0" applyFont="1" applyFill="1" applyBorder="1" applyProtection="1">
      <alignment vertical="center"/>
    </xf>
    <xf numFmtId="0" fontId="58" fillId="2" borderId="0" xfId="0" applyFont="1" applyFill="1" applyAlignment="1">
      <alignment horizontal="center" vertical="center" wrapText="1"/>
    </xf>
    <xf numFmtId="0" fontId="31" fillId="0" borderId="0" xfId="0" applyFont="1" applyBorder="1" applyAlignment="1" applyProtection="1">
      <alignment horizontal="left" vertical="center"/>
    </xf>
    <xf numFmtId="49" fontId="4" fillId="2" borderId="0" xfId="0" applyNumberFormat="1" applyFont="1" applyFill="1" applyAlignment="1" applyProtection="1">
      <alignment horizontal="right" vertical="center"/>
    </xf>
    <xf numFmtId="0" fontId="14" fillId="0" borderId="10" xfId="0" applyFont="1" applyFill="1" applyBorder="1" applyAlignment="1" applyProtection="1">
      <alignment horizontal="left" vertical="center" indent="1" shrinkToFit="1"/>
      <protection locked="0"/>
    </xf>
    <xf numFmtId="0" fontId="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0" fillId="0" borderId="0" xfId="0" applyProtection="1">
      <alignment vertical="center"/>
      <protection hidden="1"/>
    </xf>
    <xf numFmtId="0" fontId="61"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30"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4" fillId="0" borderId="0" xfId="0" applyFont="1" applyBorder="1" applyAlignment="1" applyProtection="1">
      <alignment horizontal="left" vertical="center" indent="1"/>
      <protection hidden="1"/>
    </xf>
    <xf numFmtId="0" fontId="63"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64"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11" fillId="0" borderId="84" xfId="0" applyFont="1" applyBorder="1" applyAlignment="1" applyProtection="1">
      <alignment horizontal="left" vertical="center"/>
      <protection hidden="1"/>
    </xf>
    <xf numFmtId="0" fontId="18" fillId="0" borderId="84" xfId="0" applyFont="1" applyBorder="1" applyAlignment="1" applyProtection="1">
      <alignment horizontal="left" vertical="center" indent="1"/>
      <protection hidden="1"/>
    </xf>
    <xf numFmtId="0" fontId="30" fillId="0" borderId="0" xfId="0"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0" xfId="0" applyFont="1" applyAlignment="1" applyProtection="1">
      <alignment horizontal="left" vertical="center"/>
      <protection hidden="1"/>
    </xf>
    <xf numFmtId="0" fontId="14" fillId="0" borderId="0" xfId="0" applyFont="1" applyBorder="1" applyAlignment="1" applyProtection="1">
      <alignment horizontal="left" vertical="center" indent="1" shrinkToFit="1"/>
      <protection hidden="1"/>
    </xf>
    <xf numFmtId="0" fontId="6" fillId="0" borderId="78"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alignment horizontal="left" wrapText="1"/>
      <protection hidden="1"/>
    </xf>
    <xf numFmtId="0" fontId="4" fillId="0" borderId="0" xfId="0" applyFont="1" applyProtection="1">
      <alignment vertical="center"/>
      <protection hidden="1"/>
    </xf>
    <xf numFmtId="0" fontId="4"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8" fillId="0" borderId="0" xfId="0" applyFont="1" applyFill="1" applyAlignment="1" applyProtection="1">
      <alignment horizontal="left" vertical="center" wrapText="1"/>
      <protection hidden="1"/>
    </xf>
    <xf numFmtId="0" fontId="6" fillId="0" borderId="0" xfId="0" applyFont="1" applyAlignment="1" applyProtection="1">
      <alignment horizontal="right" vertical="top"/>
      <protection hidden="1"/>
    </xf>
    <xf numFmtId="0" fontId="16" fillId="0" borderId="0" xfId="1" applyFill="1" applyAlignment="1" applyProtection="1">
      <alignment vertical="top"/>
      <protection hidden="1"/>
    </xf>
    <xf numFmtId="0" fontId="70" fillId="0" borderId="0" xfId="0" applyFont="1" applyAlignment="1" applyProtection="1">
      <alignment horizontal="center" vertical="center"/>
      <protection hidden="1"/>
    </xf>
    <xf numFmtId="14" fontId="11" fillId="0" borderId="0" xfId="0" applyNumberFormat="1" applyFont="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11" fillId="0" borderId="0" xfId="0" applyFont="1" applyBorder="1" applyAlignment="1" applyProtection="1">
      <alignment horizontal="left" vertical="center" indent="1" shrinkToFit="1"/>
      <protection hidden="1"/>
    </xf>
    <xf numFmtId="0" fontId="10" fillId="0" borderId="0" xfId="0" applyFont="1" applyBorder="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52" fillId="0" borderId="0" xfId="0" applyFont="1" applyAlignment="1" applyProtection="1">
      <alignment vertical="center"/>
      <protection hidden="1"/>
    </xf>
    <xf numFmtId="0" fontId="52" fillId="0" borderId="0" xfId="0" applyFont="1" applyAlignment="1" applyProtection="1">
      <alignment horizontal="left" vertical="center"/>
      <protection hidden="1"/>
    </xf>
    <xf numFmtId="0" fontId="72" fillId="0" borderId="0" xfId="0" applyFont="1" applyAlignment="1" applyProtection="1">
      <alignment horizontal="right" vertical="center"/>
      <protection hidden="1"/>
    </xf>
    <xf numFmtId="0" fontId="6" fillId="0" borderId="4" xfId="0" applyFont="1" applyBorder="1" applyAlignment="1" applyProtection="1">
      <protection hidden="1"/>
    </xf>
    <xf numFmtId="0" fontId="6" fillId="9"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10" fillId="9" borderId="1" xfId="0" applyFont="1" applyFill="1" applyBorder="1" applyAlignment="1" applyProtection="1">
      <alignment horizontal="center" vertical="center"/>
      <protection hidden="1"/>
    </xf>
    <xf numFmtId="0" fontId="10" fillId="9" borderId="111" xfId="0" applyFont="1" applyFill="1" applyBorder="1" applyAlignment="1" applyProtection="1">
      <alignment horizontal="center" vertical="center"/>
      <protection hidden="1"/>
    </xf>
    <xf numFmtId="0" fontId="7" fillId="9" borderId="112" xfId="0" applyFont="1" applyFill="1" applyBorder="1" applyAlignment="1" applyProtection="1">
      <alignment horizontal="center" vertical="center"/>
      <protection hidden="1"/>
    </xf>
    <xf numFmtId="0" fontId="12" fillId="9" borderId="113" xfId="0" applyFont="1" applyFill="1" applyBorder="1" applyAlignment="1" applyProtection="1">
      <alignment horizontal="center" vertical="center" wrapText="1"/>
      <protection hidden="1"/>
    </xf>
    <xf numFmtId="0" fontId="7" fillId="9" borderId="114" xfId="0" applyFont="1" applyFill="1" applyBorder="1" applyAlignment="1" applyProtection="1">
      <alignment horizontal="center" vertical="center" shrinkToFit="1"/>
      <protection hidden="1"/>
    </xf>
    <xf numFmtId="0" fontId="7" fillId="9" borderId="115" xfId="0" applyFont="1" applyFill="1" applyBorder="1" applyAlignment="1" applyProtection="1">
      <alignment horizontal="center" vertical="center" shrinkToFit="1"/>
      <protection hidden="1"/>
    </xf>
    <xf numFmtId="0" fontId="12" fillId="9" borderId="116" xfId="0" applyFont="1" applyFill="1" applyBorder="1" applyAlignment="1" applyProtection="1">
      <alignment horizontal="center" vertical="center" wrapText="1"/>
      <protection hidden="1"/>
    </xf>
    <xf numFmtId="0" fontId="7" fillId="9" borderId="117" xfId="0" applyFont="1" applyFill="1" applyBorder="1" applyAlignment="1" applyProtection="1">
      <alignment horizontal="center" vertical="center" shrinkToFit="1"/>
      <protection hidden="1"/>
    </xf>
    <xf numFmtId="0" fontId="10" fillId="9" borderId="2" xfId="0" applyFont="1" applyFill="1" applyBorder="1" applyAlignment="1" applyProtection="1">
      <alignment horizontal="center" vertical="center" wrapText="1"/>
      <protection hidden="1"/>
    </xf>
    <xf numFmtId="0" fontId="10" fillId="9" borderId="118" xfId="0" applyFont="1" applyFill="1" applyBorder="1" applyAlignment="1" applyProtection="1">
      <alignment horizontal="center" vertical="center"/>
      <protection hidden="1"/>
    </xf>
    <xf numFmtId="0" fontId="10" fillId="9" borderId="3" xfId="0" applyFont="1" applyFill="1" applyBorder="1" applyAlignment="1" applyProtection="1">
      <alignment horizontal="center" vertical="center" wrapText="1"/>
      <protection hidden="1"/>
    </xf>
    <xf numFmtId="0" fontId="12" fillId="11" borderId="0" xfId="0" applyFont="1" applyFill="1" applyAlignment="1" applyProtection="1">
      <alignment horizontal="center" vertical="center" wrapText="1"/>
      <protection hidden="1"/>
    </xf>
    <xf numFmtId="0" fontId="52" fillId="11" borderId="0" xfId="0" applyFont="1" applyFill="1" applyAlignment="1" applyProtection="1">
      <alignment horizontal="center" vertical="center"/>
      <protection hidden="1"/>
    </xf>
    <xf numFmtId="31" fontId="6" fillId="0" borderId="0" xfId="0" applyNumberFormat="1" applyFont="1" applyAlignment="1" applyProtection="1">
      <alignment horizontal="center" vertical="center"/>
      <protection hidden="1"/>
    </xf>
    <xf numFmtId="0" fontId="6" fillId="11" borderId="0" xfId="0" applyFont="1" applyFill="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74" fillId="4" borderId="120" xfId="0" applyNumberFormat="1" applyFont="1" applyFill="1" applyBorder="1" applyAlignment="1" applyProtection="1">
      <alignment horizontal="center" vertical="center" shrinkToFit="1"/>
      <protection hidden="1"/>
    </xf>
    <xf numFmtId="0" fontId="75" fillId="4" borderId="121" xfId="0" applyFont="1" applyFill="1" applyBorder="1" applyAlignment="1" applyProtection="1">
      <alignment horizontal="center" vertical="center" shrinkToFit="1"/>
      <protection hidden="1"/>
    </xf>
    <xf numFmtId="0" fontId="13" fillId="4" borderId="122" xfId="0" applyFont="1" applyFill="1" applyBorder="1" applyAlignment="1" applyProtection="1">
      <alignment horizontal="center" vertical="center" wrapText="1" shrinkToFit="1"/>
      <protection hidden="1"/>
    </xf>
    <xf numFmtId="0" fontId="75" fillId="4" borderId="123" xfId="0" applyFont="1" applyFill="1" applyBorder="1" applyAlignment="1" applyProtection="1">
      <alignment horizontal="center" vertical="center" shrinkToFit="1"/>
      <protection hidden="1"/>
    </xf>
    <xf numFmtId="0" fontId="75" fillId="4" borderId="40" xfId="0" applyFont="1" applyFill="1" applyBorder="1" applyAlignment="1" applyProtection="1">
      <alignment horizontal="center" vertical="center" shrinkToFit="1"/>
      <protection hidden="1"/>
    </xf>
    <xf numFmtId="0" fontId="13" fillId="4" borderId="124" xfId="0" applyFont="1" applyFill="1" applyBorder="1" applyAlignment="1" applyProtection="1">
      <alignment horizontal="center" vertical="center" wrapText="1" shrinkToFit="1"/>
      <protection hidden="1"/>
    </xf>
    <xf numFmtId="0" fontId="75" fillId="4" borderId="125" xfId="0" applyFont="1" applyFill="1" applyBorder="1" applyAlignment="1" applyProtection="1">
      <alignment horizontal="center" vertical="center" shrinkToFit="1"/>
      <protection hidden="1"/>
    </xf>
    <xf numFmtId="0" fontId="74" fillId="4" borderId="2" xfId="0" applyNumberFormat="1" applyFont="1" applyFill="1" applyBorder="1" applyAlignment="1" applyProtection="1">
      <alignment horizontal="center" vertical="center"/>
      <protection hidden="1"/>
    </xf>
    <xf numFmtId="49" fontId="74" fillId="4" borderId="126" xfId="0" applyNumberFormat="1" applyFont="1" applyFill="1" applyBorder="1" applyAlignment="1" applyProtection="1">
      <alignment horizontal="center" vertical="center"/>
      <protection hidden="1"/>
    </xf>
    <xf numFmtId="0" fontId="13" fillId="4" borderId="127" xfId="0" applyFont="1" applyFill="1" applyBorder="1" applyAlignment="1" applyProtection="1">
      <alignment horizontal="center" vertical="center" shrinkToFit="1"/>
      <protection hidden="1"/>
    </xf>
    <xf numFmtId="0" fontId="13" fillId="4" borderId="3" xfId="0" applyFont="1" applyFill="1" applyBorder="1" applyAlignment="1" applyProtection="1">
      <alignment horizontal="center" vertical="center"/>
      <protection hidden="1"/>
    </xf>
    <xf numFmtId="0" fontId="13" fillId="4" borderId="128" xfId="0" applyFont="1" applyFill="1" applyBorder="1" applyAlignment="1" applyProtection="1">
      <alignment horizontal="center" vertical="center"/>
      <protection hidden="1"/>
    </xf>
    <xf numFmtId="0" fontId="13" fillId="4" borderId="40"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180"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11" fillId="0" borderId="1" xfId="0" applyFont="1" applyBorder="1" applyAlignment="1" applyProtection="1">
      <alignment horizontal="center" vertical="center"/>
      <protection hidden="1"/>
    </xf>
    <xf numFmtId="49" fontId="76" fillId="0" borderId="120" xfId="0" applyNumberFormat="1" applyFont="1" applyBorder="1" applyAlignment="1" applyProtection="1">
      <alignment horizontal="center" vertical="center" shrinkToFit="1"/>
      <protection locked="0"/>
    </xf>
    <xf numFmtId="0" fontId="19" fillId="0" borderId="121" xfId="0" applyFont="1" applyBorder="1" applyAlignment="1" applyProtection="1">
      <alignment horizontal="center" vertical="center" shrinkToFit="1"/>
      <protection locked="0"/>
    </xf>
    <xf numFmtId="0" fontId="77" fillId="0" borderId="122" xfId="0" applyFont="1" applyBorder="1" applyAlignment="1" applyProtection="1">
      <alignment horizontal="center" vertical="center" wrapText="1" shrinkToFit="1"/>
      <protection hidden="1"/>
    </xf>
    <xf numFmtId="0" fontId="19" fillId="0" borderId="123"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wrapText="1" shrinkToFit="1"/>
      <protection hidden="1"/>
    </xf>
    <xf numFmtId="0" fontId="19" fillId="0" borderId="125" xfId="0" applyFont="1" applyBorder="1" applyAlignment="1" applyProtection="1">
      <alignment horizontal="center" vertical="center" shrinkToFit="1"/>
      <protection locked="0"/>
    </xf>
    <xf numFmtId="0" fontId="4" fillId="0" borderId="124" xfId="0" applyFont="1" applyBorder="1" applyAlignment="1" applyProtection="1">
      <alignment horizontal="center" vertical="center" wrapText="1" shrinkToFit="1"/>
      <protection hidden="1"/>
    </xf>
    <xf numFmtId="0" fontId="78" fillId="0" borderId="124" xfId="0" applyFont="1" applyBorder="1" applyAlignment="1" applyProtection="1">
      <alignment horizontal="center" vertical="center" wrapText="1"/>
      <protection hidden="1"/>
    </xf>
    <xf numFmtId="178" fontId="19" fillId="0" borderId="2" xfId="0" applyNumberFormat="1" applyFont="1" applyBorder="1" applyAlignment="1" applyProtection="1">
      <alignment horizontal="center" vertical="center"/>
      <protection locked="0"/>
    </xf>
    <xf numFmtId="49" fontId="19" fillId="0" borderId="126" xfId="0" applyNumberFormat="1" applyFont="1" applyBorder="1" applyAlignment="1" applyProtection="1">
      <alignment horizontal="center" vertical="center"/>
      <protection locked="0"/>
    </xf>
    <xf numFmtId="0" fontId="79" fillId="0" borderId="127" xfId="0" applyFont="1" applyBorder="1" applyAlignment="1" applyProtection="1">
      <alignment horizontal="center" vertical="center"/>
      <protection hidden="1"/>
    </xf>
    <xf numFmtId="0" fontId="14" fillId="0" borderId="3" xfId="0" applyFont="1" applyFill="1" applyBorder="1" applyAlignment="1" applyProtection="1">
      <alignment horizontal="center" vertical="center"/>
      <protection locked="0"/>
    </xf>
    <xf numFmtId="0" fontId="14" fillId="0" borderId="128" xfId="0"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80" fillId="0" borderId="0" xfId="0" applyFont="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10" fillId="3" borderId="29" xfId="0" applyFont="1" applyFill="1" applyBorder="1" applyAlignment="1">
      <alignment horizontal="left" vertical="center" indent="1"/>
    </xf>
    <xf numFmtId="0" fontId="11" fillId="0" borderId="0" xfId="0" applyFont="1" applyBorder="1" applyAlignment="1" applyProtection="1">
      <alignment horizontal="left" vertical="center" wrapText="1"/>
      <protection hidden="1"/>
    </xf>
    <xf numFmtId="0" fontId="10" fillId="3" borderId="13" xfId="0" applyFont="1" applyFill="1" applyBorder="1" applyAlignment="1">
      <alignment horizontal="left" vertical="center" indent="1"/>
    </xf>
    <xf numFmtId="0" fontId="14" fillId="0" borderId="13" xfId="1" applyNumberFormat="1" applyFont="1" applyBorder="1" applyAlignment="1" applyProtection="1">
      <alignment horizontal="left" vertical="center" indent="1"/>
      <protection locked="0"/>
    </xf>
    <xf numFmtId="0" fontId="14" fillId="0" borderId="60" xfId="1" applyNumberFormat="1" applyFont="1" applyBorder="1" applyAlignment="1" applyProtection="1">
      <alignment horizontal="left" vertical="center" indent="1"/>
      <protection locked="0"/>
    </xf>
    <xf numFmtId="0" fontId="14" fillId="0" borderId="29" xfId="1" applyNumberFormat="1" applyFont="1" applyBorder="1" applyAlignment="1" applyProtection="1">
      <alignment horizontal="left" vertical="center" indent="1"/>
      <protection locked="0"/>
    </xf>
    <xf numFmtId="0" fontId="6" fillId="12" borderId="0" xfId="0" applyFont="1" applyFill="1" applyAlignment="1" applyProtection="1">
      <alignment horizontal="left" vertical="center"/>
      <protection hidden="1"/>
    </xf>
    <xf numFmtId="0" fontId="10" fillId="3" borderId="1"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11" fillId="2" borderId="1" xfId="0" applyFont="1" applyFill="1" applyBorder="1" applyAlignment="1" applyProtection="1">
      <alignment horizontal="left" vertical="center" wrapText="1" indent="2"/>
      <protection locked="0"/>
    </xf>
    <xf numFmtId="0" fontId="11" fillId="2" borderId="40" xfId="0" applyFont="1" applyFill="1" applyBorder="1" applyAlignment="1" applyProtection="1">
      <alignment horizontal="left" vertical="center" wrapText="1" indent="2"/>
      <protection locked="0"/>
    </xf>
    <xf numFmtId="0" fontId="11" fillId="2" borderId="2" xfId="0" applyFont="1" applyFill="1" applyBorder="1" applyAlignment="1" applyProtection="1">
      <alignment horizontal="left" vertical="center" wrapText="1" indent="2"/>
      <protection locked="0"/>
    </xf>
    <xf numFmtId="0" fontId="9" fillId="3" borderId="13" xfId="0" applyFont="1" applyFill="1" applyBorder="1" applyAlignment="1" applyProtection="1">
      <alignment horizontal="left" wrapText="1" indent="1"/>
    </xf>
    <xf numFmtId="0" fontId="52" fillId="3" borderId="29" xfId="0" applyFont="1" applyFill="1" applyBorder="1" applyAlignment="1" applyProtection="1">
      <alignment horizontal="left" indent="1"/>
    </xf>
    <xf numFmtId="0" fontId="14" fillId="0" borderId="107" xfId="0" applyFont="1" applyBorder="1" applyAlignment="1" applyProtection="1">
      <alignment horizontal="left" vertical="center" indent="1" shrinkToFit="1"/>
      <protection locked="0"/>
    </xf>
    <xf numFmtId="0" fontId="52" fillId="3" borderId="11" xfId="0" applyFont="1" applyFill="1" applyBorder="1" applyAlignment="1" applyProtection="1">
      <alignment horizontal="left" vertical="center" wrapText="1" indent="1"/>
    </xf>
    <xf numFmtId="0" fontId="52" fillId="3" borderId="4" xfId="0" applyFont="1" applyFill="1" applyBorder="1" applyAlignment="1" applyProtection="1">
      <alignment horizontal="left" vertical="center" wrapText="1" indent="1"/>
    </xf>
    <xf numFmtId="0" fontId="16" fillId="0" borderId="108" xfId="1" applyFill="1" applyBorder="1" applyAlignment="1" applyProtection="1">
      <alignment horizontal="left" vertical="center" indent="1" shrinkToFit="1"/>
      <protection locked="0"/>
    </xf>
    <xf numFmtId="0" fontId="54" fillId="0" borderId="108" xfId="1" applyFont="1" applyFill="1" applyBorder="1" applyAlignment="1" applyProtection="1">
      <alignment horizontal="left" vertical="center" indent="1" shrinkToFit="1"/>
      <protection locked="0"/>
    </xf>
    <xf numFmtId="0" fontId="14" fillId="2" borderId="1" xfId="0" applyFont="1" applyFill="1" applyBorder="1" applyAlignment="1" applyProtection="1">
      <alignment horizontal="left" vertical="center" wrapText="1" indent="2"/>
      <protection locked="0"/>
    </xf>
    <xf numFmtId="0" fontId="14" fillId="2" borderId="40" xfId="0" applyFont="1" applyFill="1" applyBorder="1" applyAlignment="1" applyProtection="1">
      <alignment horizontal="left" vertical="center" wrapText="1" indent="2"/>
      <protection locked="0"/>
    </xf>
    <xf numFmtId="0" fontId="14" fillId="2" borderId="2" xfId="0" applyFont="1" applyFill="1" applyBorder="1" applyAlignment="1" applyProtection="1">
      <alignment horizontal="left" vertical="center" wrapText="1" indent="2"/>
      <protection locked="0"/>
    </xf>
    <xf numFmtId="0" fontId="59" fillId="3" borderId="96" xfId="1" applyFont="1" applyFill="1" applyBorder="1" applyAlignment="1" applyProtection="1">
      <alignment horizontal="center" vertical="center"/>
    </xf>
    <xf numFmtId="0" fontId="60" fillId="3" borderId="105" xfId="1" applyFont="1" applyFill="1" applyBorder="1" applyAlignment="1" applyProtection="1">
      <alignment horizontal="center" vertical="center"/>
    </xf>
    <xf numFmtId="0" fontId="60" fillId="3" borderId="106" xfId="1" applyFont="1" applyFill="1" applyBorder="1" applyAlignment="1" applyProtection="1">
      <alignment horizontal="center" vertical="center"/>
    </xf>
    <xf numFmtId="0" fontId="29" fillId="2" borderId="0" xfId="1" applyFont="1" applyFill="1" applyAlignment="1" applyProtection="1">
      <alignment horizontal="left" vertical="center"/>
    </xf>
    <xf numFmtId="0" fontId="81" fillId="0" borderId="0" xfId="0" applyFont="1" applyBorder="1" applyAlignment="1" applyProtection="1">
      <alignment horizontal="left" vertical="center"/>
    </xf>
    <xf numFmtId="0" fontId="84" fillId="0" borderId="0" xfId="0" applyFont="1" applyBorder="1" applyAlignment="1" applyProtection="1">
      <alignment horizontal="left" vertical="center"/>
    </xf>
    <xf numFmtId="0" fontId="10" fillId="3" borderId="1" xfId="0" applyFont="1" applyFill="1" applyBorder="1" applyAlignment="1">
      <alignment horizontal="left" vertical="center" indent="1"/>
    </xf>
    <xf numFmtId="0" fontId="10" fillId="3" borderId="2" xfId="0" applyFont="1" applyFill="1" applyBorder="1" applyAlignment="1">
      <alignment horizontal="left" vertical="center" indent="1"/>
    </xf>
    <xf numFmtId="0" fontId="14" fillId="0" borderId="1" xfId="1" applyNumberFormat="1" applyFont="1" applyBorder="1" applyAlignment="1" applyProtection="1">
      <alignment horizontal="left" vertical="center" indent="1"/>
      <protection locked="0"/>
    </xf>
    <xf numFmtId="0" fontId="14" fillId="0" borderId="40" xfId="1" applyNumberFormat="1" applyFont="1" applyBorder="1" applyAlignment="1" applyProtection="1">
      <alignment horizontal="left" vertical="center" indent="1"/>
      <protection locked="0"/>
    </xf>
    <xf numFmtId="0" fontId="14" fillId="0" borderId="2" xfId="1" applyNumberFormat="1" applyFont="1" applyBorder="1" applyAlignment="1" applyProtection="1">
      <alignment horizontal="left" vertical="center" indent="1"/>
      <protection locked="0"/>
    </xf>
    <xf numFmtId="0" fontId="10" fillId="3" borderId="40" xfId="0" applyFont="1" applyFill="1" applyBorder="1" applyAlignment="1">
      <alignment horizontal="left" vertical="center" indent="1"/>
    </xf>
    <xf numFmtId="49" fontId="14" fillId="0" borderId="1" xfId="1" applyNumberFormat="1" applyFont="1" applyBorder="1" applyAlignment="1" applyProtection="1">
      <alignment horizontal="left" vertical="center" indent="1"/>
      <protection locked="0"/>
    </xf>
    <xf numFmtId="49" fontId="14" fillId="0" borderId="40" xfId="1" applyNumberFormat="1" applyFont="1" applyBorder="1" applyAlignment="1" applyProtection="1">
      <alignment horizontal="left" vertical="center" indent="1"/>
      <protection locked="0"/>
    </xf>
    <xf numFmtId="49" fontId="14" fillId="0" borderId="2" xfId="1" applyNumberFormat="1" applyFont="1" applyBorder="1" applyAlignment="1" applyProtection="1">
      <alignment horizontal="left" vertical="center" indent="1"/>
      <protection locked="0"/>
    </xf>
    <xf numFmtId="14" fontId="14" fillId="2" borderId="1" xfId="0" applyNumberFormat="1" applyFont="1" applyFill="1" applyBorder="1" applyAlignment="1" applyProtection="1">
      <alignment horizontal="left" vertical="center" indent="1"/>
      <protection locked="0"/>
    </xf>
    <xf numFmtId="14" fontId="14" fillId="2" borderId="40" xfId="0" applyNumberFormat="1" applyFont="1" applyFill="1" applyBorder="1" applyAlignment="1" applyProtection="1">
      <alignment horizontal="left" vertical="center" indent="1"/>
      <protection locked="0"/>
    </xf>
    <xf numFmtId="14" fontId="14" fillId="2" borderId="2" xfId="0" applyNumberFormat="1" applyFont="1" applyFill="1" applyBorder="1" applyAlignment="1" applyProtection="1">
      <alignment horizontal="left" vertical="center" indent="1"/>
      <protection locked="0"/>
    </xf>
    <xf numFmtId="0" fontId="10" fillId="3" borderId="1"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0" fontId="14" fillId="0" borderId="1" xfId="0" applyFont="1" applyBorder="1" applyAlignment="1" applyProtection="1">
      <alignment horizontal="left" vertical="center" indent="1" shrinkToFit="1"/>
      <protection locked="0"/>
    </xf>
    <xf numFmtId="0" fontId="14" fillId="0" borderId="40" xfId="0" applyFont="1" applyBorder="1" applyAlignment="1" applyProtection="1">
      <alignment horizontal="left" vertical="center" indent="1" shrinkToFit="1"/>
      <protection locked="0"/>
    </xf>
    <xf numFmtId="0" fontId="14" fillId="0" borderId="2" xfId="0" applyFont="1" applyBorder="1" applyAlignment="1" applyProtection="1">
      <alignment horizontal="left" vertical="center" indent="1" shrinkToFit="1"/>
      <protection locked="0"/>
    </xf>
    <xf numFmtId="0" fontId="9" fillId="3" borderId="13" xfId="0" applyFont="1" applyFill="1" applyBorder="1" applyAlignment="1">
      <alignment horizontal="left" wrapText="1" indent="1"/>
    </xf>
    <xf numFmtId="0" fontId="52" fillId="3" borderId="29" xfId="0" applyFont="1" applyFill="1" applyBorder="1" applyAlignment="1">
      <alignment horizontal="left" indent="1"/>
    </xf>
    <xf numFmtId="0" fontId="52" fillId="3" borderId="11" xfId="0" applyFont="1" applyFill="1" applyBorder="1" applyAlignment="1">
      <alignment horizontal="left" vertical="center" wrapText="1" indent="1"/>
    </xf>
    <xf numFmtId="0" fontId="52" fillId="3" borderId="4" xfId="0" applyFont="1" applyFill="1" applyBorder="1" applyAlignment="1">
      <alignment horizontal="left" vertical="center" wrapText="1" indent="1"/>
    </xf>
    <xf numFmtId="0" fontId="10" fillId="3" borderId="13" xfId="0" applyFont="1" applyFill="1" applyBorder="1" applyAlignment="1">
      <alignment horizontal="left" vertical="center" wrapText="1" indent="1"/>
    </xf>
    <xf numFmtId="0" fontId="10" fillId="3" borderId="29" xfId="0" applyFont="1" applyFill="1" applyBorder="1" applyAlignment="1">
      <alignment horizontal="left" vertical="center" indent="1"/>
    </xf>
    <xf numFmtId="0" fontId="14" fillId="0" borderId="1" xfId="0" applyNumberFormat="1" applyFont="1" applyBorder="1" applyAlignment="1" applyProtection="1">
      <alignment horizontal="left" vertical="center" indent="1" shrinkToFit="1"/>
      <protection locked="0"/>
    </xf>
    <xf numFmtId="0" fontId="14" fillId="0" borderId="40" xfId="0" applyNumberFormat="1" applyFont="1" applyBorder="1" applyAlignment="1" applyProtection="1">
      <alignment horizontal="left" vertical="center" indent="1" shrinkToFit="1"/>
      <protection locked="0"/>
    </xf>
    <xf numFmtId="0" fontId="14" fillId="0" borderId="2" xfId="0" applyNumberFormat="1" applyFont="1" applyBorder="1" applyAlignment="1" applyProtection="1">
      <alignment horizontal="left" vertical="center" indent="1" shrinkToFit="1"/>
      <protection locked="0"/>
    </xf>
    <xf numFmtId="0" fontId="1" fillId="2" borderId="0" xfId="0" applyFont="1" applyFill="1" applyAlignment="1">
      <alignment horizontal="center" vertical="center" wrapText="1"/>
    </xf>
    <xf numFmtId="0" fontId="12" fillId="3" borderId="97" xfId="0" applyFont="1" applyFill="1" applyBorder="1" applyAlignment="1" applyProtection="1">
      <alignment horizontal="center" vertical="center" wrapText="1"/>
      <protection locked="0"/>
    </xf>
    <xf numFmtId="0" fontId="12" fillId="3" borderId="98" xfId="0" applyFont="1" applyFill="1" applyBorder="1" applyAlignment="1" applyProtection="1">
      <alignment horizontal="center" vertical="center" wrapText="1"/>
      <protection locked="0"/>
    </xf>
    <xf numFmtId="0" fontId="12" fillId="3" borderId="99" xfId="0" applyFont="1" applyFill="1" applyBorder="1" applyAlignment="1" applyProtection="1">
      <alignment horizontal="center" vertical="center" wrapText="1"/>
      <protection locked="0"/>
    </xf>
    <xf numFmtId="0" fontId="14" fillId="2" borderId="100"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102" xfId="0" applyFont="1" applyFill="1" applyBorder="1" applyAlignment="1" applyProtection="1">
      <alignment horizontal="center" vertical="center" wrapText="1"/>
      <protection locked="0"/>
    </xf>
    <xf numFmtId="0" fontId="14" fillId="2" borderId="103"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left" vertical="center" wrapText="1"/>
      <protection locked="0"/>
    </xf>
    <xf numFmtId="0" fontId="14" fillId="2" borderId="101" xfId="0" applyFont="1" applyFill="1" applyBorder="1" applyAlignment="1" applyProtection="1">
      <alignment horizontal="left" vertical="center" wrapText="1"/>
      <protection locked="0"/>
    </xf>
    <xf numFmtId="0" fontId="14" fillId="2" borderId="103" xfId="0" applyFont="1" applyFill="1" applyBorder="1" applyAlignment="1" applyProtection="1">
      <alignment horizontal="left" vertical="center" wrapText="1"/>
      <protection locked="0"/>
    </xf>
    <xf numFmtId="0" fontId="14" fillId="2" borderId="104"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0" borderId="25" xfId="0" applyFont="1" applyBorder="1" applyAlignment="1" applyProtection="1">
      <alignment horizontal="left" vertical="center" indent="1"/>
    </xf>
    <xf numFmtId="0" fontId="11" fillId="0" borderId="26" xfId="0" applyFont="1" applyBorder="1" applyAlignment="1" applyProtection="1">
      <alignment horizontal="left" vertical="center" indent="1"/>
    </xf>
    <xf numFmtId="0" fontId="11" fillId="0" borderId="18" xfId="0" applyFont="1" applyBorder="1" applyAlignment="1" applyProtection="1">
      <alignment horizontal="left" vertical="center" indent="1"/>
    </xf>
    <xf numFmtId="0" fontId="11" fillId="0" borderId="23" xfId="0" applyFont="1" applyBorder="1" applyAlignment="1" applyProtection="1">
      <alignment horizontal="left" vertical="center" indent="1"/>
    </xf>
    <xf numFmtId="0" fontId="11" fillId="0" borderId="20" xfId="0" applyFont="1" applyBorder="1" applyAlignment="1" applyProtection="1">
      <alignment horizontal="left" vertical="center" wrapText="1" indent="1"/>
    </xf>
    <xf numFmtId="0" fontId="11" fillId="0" borderId="22" xfId="0" applyFont="1" applyBorder="1" applyAlignment="1" applyProtection="1">
      <alignment horizontal="left" vertical="center" indent="1"/>
    </xf>
    <xf numFmtId="0" fontId="11" fillId="0" borderId="36" xfId="0" applyFont="1" applyBorder="1" applyAlignment="1" applyProtection="1">
      <alignment horizontal="left" vertical="center" indent="1"/>
    </xf>
    <xf numFmtId="0" fontId="11" fillId="0" borderId="37" xfId="0" applyFont="1" applyBorder="1" applyAlignment="1" applyProtection="1">
      <alignment horizontal="left" vertical="center" indent="1"/>
    </xf>
    <xf numFmtId="0" fontId="11" fillId="0" borderId="21" xfId="0" applyFont="1" applyBorder="1" applyAlignment="1" applyProtection="1">
      <alignment horizontal="left" vertical="center" indent="1"/>
    </xf>
    <xf numFmtId="0" fontId="11" fillId="0" borderId="24" xfId="0" applyFont="1" applyBorder="1" applyAlignment="1" applyProtection="1">
      <alignment horizontal="left" vertical="center" indent="1"/>
    </xf>
    <xf numFmtId="0" fontId="11" fillId="0" borderId="27" xfId="0" applyFont="1" applyBorder="1" applyAlignment="1" applyProtection="1">
      <alignment horizontal="left" vertical="center" indent="1"/>
    </xf>
    <xf numFmtId="0" fontId="11" fillId="0" borderId="28" xfId="0" applyFont="1" applyBorder="1" applyAlignment="1" applyProtection="1">
      <alignment horizontal="left" vertical="center" indent="1"/>
    </xf>
    <xf numFmtId="0" fontId="55" fillId="3" borderId="5" xfId="0" applyFont="1" applyFill="1" applyBorder="1" applyAlignment="1" applyProtection="1">
      <alignment horizontal="center" vertical="top" textRotation="255"/>
    </xf>
    <xf numFmtId="0" fontId="55" fillId="3" borderId="8" xfId="0" applyFont="1" applyFill="1" applyBorder="1" applyAlignment="1" applyProtection="1">
      <alignment horizontal="center" vertical="top" textRotation="255"/>
    </xf>
    <xf numFmtId="0" fontId="55" fillId="3" borderId="15" xfId="0" applyFont="1" applyFill="1" applyBorder="1" applyAlignment="1" applyProtection="1">
      <alignment horizontal="center" vertical="top" textRotation="255"/>
    </xf>
    <xf numFmtId="0" fontId="11" fillId="3" borderId="6"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13"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1" fillId="6" borderId="13"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31" xfId="0" applyFont="1" applyFill="1" applyBorder="1" applyAlignment="1" applyProtection="1">
      <alignment horizontal="center" vertical="center"/>
    </xf>
    <xf numFmtId="0" fontId="14" fillId="2" borderId="3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55" fillId="6" borderId="5" xfId="0" applyFont="1" applyFill="1" applyBorder="1" applyAlignment="1" applyProtection="1">
      <alignment horizontal="center" vertical="top" textRotation="255"/>
    </xf>
    <xf numFmtId="0" fontId="55" fillId="6" borderId="8" xfId="0" applyFont="1" applyFill="1" applyBorder="1" applyAlignment="1" applyProtection="1">
      <alignment horizontal="center" vertical="top" textRotation="255"/>
    </xf>
    <xf numFmtId="0" fontId="55" fillId="6" borderId="15" xfId="0" applyFont="1" applyFill="1" applyBorder="1" applyAlignment="1" applyProtection="1">
      <alignment horizontal="center" vertical="top" textRotation="255"/>
    </xf>
    <xf numFmtId="0" fontId="11" fillId="6" borderId="6" xfId="0" applyFont="1" applyFill="1" applyBorder="1" applyAlignment="1" applyProtection="1">
      <alignment horizontal="center" vertical="center"/>
    </xf>
    <xf numFmtId="0" fontId="11" fillId="6" borderId="33"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1" fillId="6" borderId="32" xfId="0" applyFont="1" applyFill="1" applyBorder="1" applyAlignment="1" applyProtection="1">
      <alignment horizontal="center" vertical="center"/>
    </xf>
    <xf numFmtId="0" fontId="11" fillId="0" borderId="20" xfId="0" applyFont="1" applyBorder="1" applyAlignment="1" applyProtection="1">
      <alignment horizontal="left" vertical="center" indent="1"/>
    </xf>
    <xf numFmtId="0" fontId="11" fillId="0" borderId="21" xfId="0" applyFont="1" applyBorder="1" applyAlignment="1" applyProtection="1">
      <alignment horizontal="left" vertical="center" wrapText="1" indent="1"/>
    </xf>
    <xf numFmtId="0" fontId="11" fillId="0" borderId="24" xfId="0" applyFont="1" applyBorder="1" applyAlignment="1" applyProtection="1">
      <alignment horizontal="left" vertical="center" wrapText="1" indent="1"/>
    </xf>
    <xf numFmtId="0" fontId="11" fillId="6" borderId="13"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center" vertical="center"/>
    </xf>
    <xf numFmtId="0" fontId="6" fillId="10" borderId="0" xfId="0" applyFont="1" applyFill="1" applyAlignment="1" applyProtection="1">
      <alignment horizontal="center" vertical="center"/>
      <protection hidden="1"/>
    </xf>
    <xf numFmtId="0" fontId="10" fillId="9" borderId="1" xfId="0" applyFont="1" applyFill="1" applyBorder="1" applyAlignment="1" applyProtection="1">
      <alignment horizontal="left" vertical="center" wrapText="1"/>
      <protection hidden="1"/>
    </xf>
    <xf numFmtId="0" fontId="10" fillId="9" borderId="119" xfId="0" applyFont="1" applyFill="1" applyBorder="1" applyAlignment="1" applyProtection="1">
      <alignment horizontal="left" vertical="center" wrapText="1"/>
      <protection hidden="1"/>
    </xf>
    <xf numFmtId="0" fontId="66" fillId="0" borderId="0" xfId="0" applyFont="1" applyFill="1" applyAlignment="1" applyProtection="1">
      <alignment horizontal="right" vertical="center" wrapText="1"/>
      <protection hidden="1"/>
    </xf>
    <xf numFmtId="0" fontId="67" fillId="0" borderId="0" xfId="0" applyFont="1" applyFill="1" applyAlignment="1" applyProtection="1">
      <alignment horizontal="center" vertical="center" wrapText="1"/>
      <protection hidden="1"/>
    </xf>
    <xf numFmtId="0" fontId="10" fillId="9" borderId="3" xfId="0" applyFont="1" applyFill="1" applyBorder="1" applyAlignment="1" applyProtection="1">
      <alignment horizontal="left" vertical="center" indent="2"/>
      <protection hidden="1"/>
    </xf>
    <xf numFmtId="14" fontId="11" fillId="0" borderId="1" xfId="0" applyNumberFormat="1" applyFont="1" applyBorder="1" applyAlignment="1" applyProtection="1">
      <alignment horizontal="left" vertical="center" indent="1"/>
      <protection hidden="1"/>
    </xf>
    <xf numFmtId="14" fontId="11" fillId="0" borderId="40" xfId="0" applyNumberFormat="1" applyFont="1" applyBorder="1" applyAlignment="1" applyProtection="1">
      <alignment horizontal="left" vertical="center" indent="1"/>
      <protection hidden="1"/>
    </xf>
    <xf numFmtId="14" fontId="11" fillId="0" borderId="2" xfId="0" applyNumberFormat="1" applyFont="1" applyBorder="1" applyAlignment="1" applyProtection="1">
      <alignment horizontal="left" vertical="center" indent="1"/>
      <protection hidden="1"/>
    </xf>
    <xf numFmtId="0" fontId="69" fillId="0" borderId="0" xfId="0" applyFont="1" applyFill="1" applyAlignment="1" applyProtection="1">
      <alignment horizontal="center" vertical="top" wrapText="1"/>
      <protection hidden="1"/>
    </xf>
    <xf numFmtId="0" fontId="7" fillId="0" borderId="0" xfId="0" applyFont="1" applyBorder="1" applyAlignment="1" applyProtection="1">
      <alignment horizontal="left" vertical="center" wrapText="1"/>
      <protection hidden="1"/>
    </xf>
    <xf numFmtId="0" fontId="73" fillId="0" borderId="0"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10" fillId="9" borderId="1" xfId="0" applyFont="1" applyFill="1" applyBorder="1" applyAlignment="1" applyProtection="1">
      <alignment horizontal="left" vertical="center" indent="2"/>
      <protection hidden="1"/>
    </xf>
    <xf numFmtId="0" fontId="10" fillId="9" borderId="2" xfId="0" applyFont="1" applyFill="1" applyBorder="1" applyAlignment="1" applyProtection="1">
      <alignment horizontal="left" vertical="center" indent="2"/>
      <protection hidden="1"/>
    </xf>
    <xf numFmtId="0" fontId="75" fillId="0" borderId="1" xfId="0" quotePrefix="1" applyNumberFormat="1" applyFont="1" applyBorder="1" applyAlignment="1" applyProtection="1">
      <alignment horizontal="left" vertical="center" indent="1" shrinkToFit="1"/>
      <protection hidden="1"/>
    </xf>
    <xf numFmtId="0" fontId="75" fillId="0" borderId="40" xfId="0" quotePrefix="1" applyNumberFormat="1" applyFont="1" applyBorder="1" applyAlignment="1" applyProtection="1">
      <alignment horizontal="left" vertical="center" indent="1" shrinkToFit="1"/>
      <protection hidden="1"/>
    </xf>
    <xf numFmtId="0" fontId="75" fillId="0" borderId="2" xfId="0" quotePrefix="1" applyNumberFormat="1" applyFont="1" applyBorder="1" applyAlignment="1" applyProtection="1">
      <alignment horizontal="left" vertical="center" indent="1" shrinkToFit="1"/>
      <protection hidden="1"/>
    </xf>
    <xf numFmtId="0" fontId="14" fillId="0" borderId="1" xfId="0" applyFont="1" applyBorder="1" applyAlignment="1" applyProtection="1">
      <alignment horizontal="left" vertical="center" indent="1" shrinkToFit="1"/>
      <protection hidden="1"/>
    </xf>
    <xf numFmtId="0" fontId="14" fillId="0" borderId="40" xfId="0" applyFont="1" applyBorder="1" applyAlignment="1" applyProtection="1">
      <alignment horizontal="left" vertical="center" indent="1" shrinkToFit="1"/>
      <protection hidden="1"/>
    </xf>
    <xf numFmtId="0" fontId="14" fillId="0" borderId="2" xfId="0" applyFont="1" applyBorder="1" applyAlignment="1" applyProtection="1">
      <alignment horizontal="left" vertical="center" indent="1" shrinkToFit="1"/>
      <protection hidden="1"/>
    </xf>
    <xf numFmtId="0" fontId="62" fillId="0" borderId="0" xfId="1"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3" fillId="0" borderId="95" xfId="0" applyFont="1" applyBorder="1" applyAlignment="1" applyProtection="1">
      <alignment horizontal="left" vertical="center" indent="1"/>
    </xf>
    <xf numFmtId="0" fontId="3" fillId="0" borderId="109" xfId="0" applyFont="1" applyBorder="1" applyAlignment="1" applyProtection="1">
      <alignment horizontal="left" vertical="center" indent="1"/>
    </xf>
    <xf numFmtId="0" fontId="3" fillId="0" borderId="110" xfId="0" applyFont="1" applyBorder="1" applyAlignment="1" applyProtection="1">
      <alignment horizontal="left" vertical="center" indent="1"/>
    </xf>
    <xf numFmtId="0" fontId="7" fillId="0" borderId="0" xfId="0" applyFont="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0" xfId="0" applyFont="1" applyAlignment="1">
      <alignment horizontal="left" vertical="top" wrapText="1"/>
    </xf>
    <xf numFmtId="0" fontId="12" fillId="3" borderId="1" xfId="0" applyFont="1" applyFill="1" applyBorder="1" applyAlignment="1">
      <alignment horizontal="left" vertical="center" indent="2"/>
    </xf>
    <xf numFmtId="0" fontId="12" fillId="3" borderId="40" xfId="0" applyFont="1" applyFill="1" applyBorder="1" applyAlignment="1">
      <alignment horizontal="left" vertical="center" indent="2"/>
    </xf>
    <xf numFmtId="178" fontId="50" fillId="0" borderId="3" xfId="0" applyNumberFormat="1" applyFont="1" applyBorder="1" applyAlignment="1">
      <alignment horizontal="left" vertical="center" indent="1"/>
    </xf>
    <xf numFmtId="0" fontId="4" fillId="0" borderId="3" xfId="0" applyFont="1" applyBorder="1" applyAlignment="1">
      <alignment horizontal="left" vertical="center" indent="1"/>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23" fillId="3" borderId="1" xfId="0" applyFont="1" applyFill="1" applyBorder="1" applyAlignment="1">
      <alignment horizontal="left" vertical="center" indent="2"/>
    </xf>
    <xf numFmtId="0" fontId="23" fillId="3" borderId="40" xfId="0" applyFont="1" applyFill="1" applyBorder="1" applyAlignment="1">
      <alignment horizontal="left" vertical="center" indent="2"/>
    </xf>
    <xf numFmtId="14" fontId="6" fillId="0" borderId="3" xfId="0" applyNumberFormat="1" applyFont="1" applyBorder="1" applyAlignment="1">
      <alignment horizontal="left" vertical="center" indent="1"/>
    </xf>
    <xf numFmtId="0" fontId="12" fillId="3" borderId="38" xfId="0" applyFont="1" applyFill="1" applyBorder="1" applyAlignment="1">
      <alignment horizontal="left" vertical="center" indent="2"/>
    </xf>
    <xf numFmtId="0" fontId="12" fillId="3" borderId="95" xfId="0" applyFont="1" applyFill="1" applyBorder="1" applyAlignment="1">
      <alignment horizontal="left" vertical="center" indent="2"/>
    </xf>
    <xf numFmtId="0" fontId="4" fillId="0" borderId="3" xfId="0" applyFont="1" applyBorder="1" applyAlignment="1" applyProtection="1">
      <alignment horizontal="left" vertical="center" indent="1"/>
      <protection locked="0"/>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7" fillId="0" borderId="40" xfId="0" applyNumberFormat="1" applyFont="1" applyBorder="1" applyAlignment="1">
      <alignment horizontal="center" vertical="center"/>
    </xf>
    <xf numFmtId="0" fontId="4" fillId="7" borderId="40" xfId="0" applyFont="1" applyFill="1" applyBorder="1" applyAlignment="1">
      <alignment horizontal="center" vertical="center"/>
    </xf>
    <xf numFmtId="0" fontId="4" fillId="7" borderId="2" xfId="0" applyFont="1" applyFill="1" applyBorder="1" applyAlignment="1">
      <alignment horizontal="center" vertical="center"/>
    </xf>
    <xf numFmtId="49" fontId="48" fillId="5" borderId="40" xfId="0" applyNumberFormat="1" applyFont="1" applyFill="1" applyBorder="1" applyAlignment="1">
      <alignment horizontal="center" vertical="center"/>
    </xf>
    <xf numFmtId="49" fontId="48" fillId="5" borderId="2"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7" borderId="1" xfId="0" applyFont="1" applyFill="1" applyBorder="1" applyAlignment="1">
      <alignment horizontal="center" vertical="center"/>
    </xf>
    <xf numFmtId="0" fontId="21" fillId="0" borderId="0" xfId="0" applyFont="1" applyAlignment="1">
      <alignment horizontal="left" vertical="center" wrapText="1"/>
    </xf>
    <xf numFmtId="0" fontId="12" fillId="7" borderId="1" xfId="0" applyFont="1" applyFill="1" applyBorder="1" applyAlignment="1">
      <alignment horizontal="left" vertical="center" indent="1"/>
    </xf>
    <xf numFmtId="0" fontId="12" fillId="7" borderId="40" xfId="0" applyFont="1" applyFill="1" applyBorder="1" applyAlignment="1">
      <alignment horizontal="left" vertical="center" indent="1"/>
    </xf>
    <xf numFmtId="178" fontId="49" fillId="0" borderId="3" xfId="0" applyNumberFormat="1" applyFont="1" applyBorder="1" applyAlignment="1">
      <alignment horizontal="left" vertical="center" indent="1" shrinkToFit="1"/>
    </xf>
    <xf numFmtId="0" fontId="11" fillId="0" borderId="46"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52" xfId="0" applyFont="1" applyBorder="1" applyAlignment="1" applyProtection="1">
      <alignment horizontal="left" vertical="center" indent="1"/>
    </xf>
    <xf numFmtId="0" fontId="11" fillId="0" borderId="57" xfId="0" applyFont="1" applyBorder="1" applyAlignment="1" applyProtection="1">
      <alignment horizontal="left" vertical="center" indent="1"/>
    </xf>
    <xf numFmtId="0" fontId="37" fillId="0" borderId="25" xfId="0" applyFont="1" applyBorder="1" applyAlignment="1" applyProtection="1">
      <alignment horizontal="center" vertical="center" shrinkToFit="1"/>
      <protection locked="0"/>
    </xf>
    <xf numFmtId="0" fontId="37" fillId="0" borderId="57" xfId="0" applyFont="1" applyBorder="1" applyAlignment="1" applyProtection="1">
      <alignment horizontal="center" vertical="center" shrinkToFit="1"/>
      <protection locked="0"/>
    </xf>
    <xf numFmtId="0" fontId="14" fillId="3" borderId="41" xfId="0" applyFont="1" applyFill="1" applyBorder="1" applyAlignment="1" applyProtection="1">
      <alignment horizontal="center" vertical="center" textRotation="255"/>
    </xf>
    <xf numFmtId="0" fontId="14" fillId="3" borderId="49" xfId="0" applyFont="1" applyFill="1" applyBorder="1" applyAlignment="1" applyProtection="1">
      <alignment horizontal="center" vertical="center" textRotation="255"/>
    </xf>
    <xf numFmtId="0" fontId="14" fillId="3" borderId="89" xfId="0" applyFont="1" applyFill="1" applyBorder="1" applyAlignment="1" applyProtection="1">
      <alignment horizontal="center" vertical="center" textRotation="255"/>
    </xf>
    <xf numFmtId="0" fontId="33" fillId="0" borderId="42" xfId="0" applyFont="1" applyBorder="1" applyAlignment="1" applyProtection="1">
      <alignment horizontal="center" vertical="center" textRotation="255"/>
    </xf>
    <xf numFmtId="0" fontId="33" fillId="0" borderId="50" xfId="0" applyFont="1" applyBorder="1" applyAlignment="1" applyProtection="1">
      <alignment horizontal="center" vertical="center" textRotation="255"/>
    </xf>
    <xf numFmtId="0" fontId="11" fillId="3" borderId="43"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wrapText="1"/>
    </xf>
    <xf numFmtId="0" fontId="11" fillId="0" borderId="45" xfId="0" applyFont="1" applyBorder="1" applyAlignment="1" applyProtection="1">
      <alignment horizontal="left" vertical="center" indent="1"/>
    </xf>
    <xf numFmtId="0" fontId="11" fillId="0" borderId="46" xfId="0" applyFont="1" applyBorder="1" applyAlignment="1" applyProtection="1">
      <alignment horizontal="left" vertical="center" indent="1"/>
    </xf>
    <xf numFmtId="0" fontId="11" fillId="0" borderId="47" xfId="0" applyFont="1" applyBorder="1" applyAlignment="1" applyProtection="1">
      <alignment horizontal="left" vertical="center" indent="1"/>
    </xf>
    <xf numFmtId="0" fontId="37" fillId="0" borderId="45"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0" fontId="11" fillId="0" borderId="59" xfId="0" applyFont="1" applyBorder="1" applyAlignment="1" applyProtection="1">
      <alignment horizontal="left" vertical="center" indent="1"/>
    </xf>
    <xf numFmtId="0" fontId="11" fillId="0" borderId="25"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64" xfId="0" applyFont="1" applyBorder="1" applyAlignment="1" applyProtection="1">
      <alignment horizontal="left" vertical="center" indent="1"/>
    </xf>
    <xf numFmtId="0" fontId="11" fillId="3" borderId="68" xfId="0" applyFont="1" applyFill="1" applyBorder="1" applyAlignment="1" applyProtection="1">
      <alignment horizontal="center" vertical="center"/>
    </xf>
    <xf numFmtId="0" fontId="11" fillId="3" borderId="69"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0" fontId="11" fillId="3" borderId="63" xfId="0" applyFont="1" applyFill="1" applyBorder="1" applyAlignment="1" applyProtection="1">
      <alignment horizontal="center" vertical="center"/>
    </xf>
    <xf numFmtId="0" fontId="11" fillId="0" borderId="70" xfId="0" applyFont="1" applyBorder="1" applyAlignment="1" applyProtection="1">
      <alignment horizontal="left" vertical="center" indent="1"/>
    </xf>
    <xf numFmtId="0" fontId="11" fillId="0" borderId="75" xfId="0" applyFont="1" applyBorder="1" applyAlignment="1" applyProtection="1">
      <alignment horizontal="left" vertical="center" indent="1"/>
    </xf>
    <xf numFmtId="0" fontId="43" fillId="0" borderId="0" xfId="1" applyFont="1" applyAlignment="1" applyProtection="1">
      <alignment horizontal="center" vertical="center"/>
    </xf>
    <xf numFmtId="0" fontId="57" fillId="0" borderId="0" xfId="1" applyFont="1" applyFill="1" applyProtection="1">
      <alignment vertical="center"/>
    </xf>
    <xf numFmtId="0" fontId="11" fillId="3" borderId="80" xfId="0"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83" xfId="0" applyFont="1" applyFill="1" applyBorder="1" applyAlignment="1" applyProtection="1">
      <alignment horizontal="center" vertical="center" wrapText="1"/>
    </xf>
    <xf numFmtId="0" fontId="11" fillId="3" borderId="84"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40" fillId="0" borderId="81" xfId="0" applyFont="1" applyBorder="1" applyAlignment="1" applyProtection="1">
      <alignment horizontal="left" vertical="center" wrapText="1" indent="1"/>
      <protection locked="0"/>
    </xf>
    <xf numFmtId="0" fontId="40" fillId="0" borderId="82" xfId="0" applyFont="1" applyBorder="1" applyAlignment="1" applyProtection="1">
      <alignment horizontal="left" vertical="center" wrapText="1" indent="1"/>
      <protection locked="0"/>
    </xf>
    <xf numFmtId="0" fontId="40" fillId="0" borderId="84" xfId="0" applyFont="1" applyBorder="1" applyAlignment="1" applyProtection="1">
      <alignment horizontal="left" vertical="center" wrapText="1" indent="1"/>
      <protection locked="0"/>
    </xf>
    <xf numFmtId="0" fontId="40" fillId="0" borderId="85" xfId="0" applyFont="1" applyBorder="1" applyAlignment="1" applyProtection="1">
      <alignment horizontal="left" vertical="center" wrapText="1" indent="1"/>
      <protection locked="0"/>
    </xf>
    <xf numFmtId="0" fontId="11" fillId="3" borderId="86" xfId="0" applyFont="1" applyFill="1" applyBorder="1" applyAlignment="1" applyProtection="1">
      <alignment horizontal="center" vertical="center" wrapText="1"/>
    </xf>
    <xf numFmtId="0" fontId="11" fillId="3" borderId="78" xfId="0" applyFont="1" applyFill="1" applyBorder="1" applyAlignment="1" applyProtection="1">
      <alignment horizontal="center" vertical="center" wrapText="1"/>
    </xf>
    <xf numFmtId="0" fontId="11" fillId="3" borderId="87" xfId="0" applyFont="1" applyFill="1" applyBorder="1" applyAlignment="1" applyProtection="1">
      <alignment horizontal="center" vertical="center" wrapText="1"/>
    </xf>
    <xf numFmtId="0" fontId="11" fillId="3" borderId="50"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1" fillId="3" borderId="90" xfId="0" applyFont="1" applyFill="1" applyBorder="1" applyAlignment="1" applyProtection="1">
      <alignment horizontal="center" vertical="center" wrapText="1"/>
    </xf>
    <xf numFmtId="0" fontId="11" fillId="3" borderId="91" xfId="0" applyFont="1" applyFill="1" applyBorder="1" applyAlignment="1" applyProtection="1">
      <alignment horizontal="center" vertical="center" wrapText="1"/>
    </xf>
    <xf numFmtId="0" fontId="11" fillId="3" borderId="92" xfId="0" applyFont="1" applyFill="1" applyBorder="1" applyAlignment="1" applyProtection="1">
      <alignment horizontal="center" vertical="center" wrapText="1"/>
    </xf>
    <xf numFmtId="0" fontId="41" fillId="0" borderId="76" xfId="0" applyFont="1" applyBorder="1" applyAlignment="1" applyProtection="1">
      <alignment horizontal="left" vertical="center" wrapText="1" indent="1"/>
      <protection locked="0"/>
    </xf>
    <xf numFmtId="0" fontId="41" fillId="0" borderId="78" xfId="0" applyFont="1" applyBorder="1" applyAlignment="1" applyProtection="1">
      <alignment horizontal="left" vertical="center" wrapText="1" indent="1"/>
      <protection locked="0"/>
    </xf>
    <xf numFmtId="0" fontId="42" fillId="0" borderId="78" xfId="0" applyFont="1" applyBorder="1" applyAlignment="1" applyProtection="1">
      <alignment horizontal="left" vertical="center" wrapText="1" indent="1"/>
      <protection locked="0"/>
    </xf>
    <xf numFmtId="0" fontId="42" fillId="0" borderId="88" xfId="0" applyFont="1" applyBorder="1" applyAlignment="1" applyProtection="1">
      <alignment horizontal="left" vertical="center" wrapText="1" indent="1"/>
      <protection locked="0"/>
    </xf>
    <xf numFmtId="0" fontId="42" fillId="0" borderId="9" xfId="0" applyFont="1" applyBorder="1" applyAlignment="1" applyProtection="1">
      <alignment horizontal="left" vertical="center" wrapText="1" indent="1"/>
      <protection locked="0"/>
    </xf>
    <xf numFmtId="0" fontId="42" fillId="0" borderId="0" xfId="0" applyFont="1" applyAlignment="1" applyProtection="1">
      <alignment horizontal="left" vertical="center" wrapText="1" indent="1"/>
      <protection locked="0"/>
    </xf>
    <xf numFmtId="0" fontId="42" fillId="0" borderId="79" xfId="0" applyFont="1" applyBorder="1" applyAlignment="1" applyProtection="1">
      <alignment horizontal="left" vertical="center" wrapText="1" indent="1"/>
      <protection locked="0"/>
    </xf>
    <xf numFmtId="0" fontId="42" fillId="0" borderId="93" xfId="0" applyFont="1" applyBorder="1" applyAlignment="1" applyProtection="1">
      <alignment horizontal="left" vertical="center" wrapText="1" indent="1"/>
      <protection locked="0"/>
    </xf>
    <xf numFmtId="0" fontId="42" fillId="0" borderId="91" xfId="0" applyFont="1" applyBorder="1" applyAlignment="1" applyProtection="1">
      <alignment horizontal="left" vertical="center" wrapText="1" indent="1"/>
      <protection locked="0"/>
    </xf>
    <xf numFmtId="0" fontId="42" fillId="0" borderId="94" xfId="0" applyFont="1" applyBorder="1" applyAlignment="1" applyProtection="1">
      <alignment horizontal="left" vertical="center" wrapText="1" indent="1"/>
      <protection locked="0"/>
    </xf>
    <xf numFmtId="0" fontId="29" fillId="0" borderId="0" xfId="1" applyFont="1" applyAlignment="1" applyProtection="1">
      <alignment horizontal="left" vertical="center"/>
    </xf>
    <xf numFmtId="0" fontId="4" fillId="0" borderId="0" xfId="0" applyFont="1" applyAlignment="1" applyProtection="1">
      <alignment horizontal="left" vertical="center" wrapText="1"/>
    </xf>
    <xf numFmtId="0" fontId="14" fillId="0" borderId="0" xfId="0" applyFont="1" applyAlignment="1">
      <alignment horizontal="left" vertical="center"/>
    </xf>
    <xf numFmtId="0" fontId="46" fillId="0" borderId="0" xfId="0" applyFont="1" applyAlignment="1">
      <alignment horizontal="center" vertical="center"/>
    </xf>
    <xf numFmtId="179" fontId="14" fillId="0" borderId="0" xfId="0" applyNumberFormat="1" applyFont="1" applyAlignment="1">
      <alignment horizontal="center" vertical="center"/>
    </xf>
    <xf numFmtId="0" fontId="46" fillId="0" borderId="0" xfId="0" applyFont="1" applyAlignment="1">
      <alignment horizontal="center" vertical="center" shrinkToFit="1"/>
    </xf>
    <xf numFmtId="0" fontId="5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6" fillId="0" borderId="0" xfId="0" applyNumberFormat="1" applyFont="1" applyBorder="1" applyAlignment="1">
      <alignment horizontal="center" vertical="center"/>
    </xf>
    <xf numFmtId="0" fontId="14" fillId="0" borderId="0" xfId="0" applyFont="1" applyAlignment="1">
      <alignment horizontal="left" vertical="center" wrapText="1" indent="1"/>
    </xf>
    <xf numFmtId="0" fontId="46" fillId="0" borderId="0" xfId="0" applyFont="1" applyAlignment="1">
      <alignment horizontal="left" vertical="center" wrapText="1" indent="1"/>
    </xf>
  </cellXfs>
  <cellStyles count="2">
    <cellStyle name="ハイパーリンク" xfId="1" builtinId="8"/>
    <cellStyle name="標準" xfId="0" builtinId="0"/>
  </cellStyles>
  <dxfs count="17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numFmt numFmtId="181" formatCode=";;;"/>
    </dxf>
    <dxf>
      <numFmt numFmtId="181" formatCode=";;;"/>
    </dxf>
    <dxf>
      <numFmt numFmtId="181" formatCode=";;;"/>
    </dxf>
    <dxf>
      <numFmt numFmtId="181"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1" formatCode=";;;"/>
      <fill>
        <patternFill patternType="none">
          <bgColor auto="1"/>
        </patternFill>
      </fill>
    </dxf>
    <dxf>
      <numFmt numFmtId="181"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1" formatCode=";;;"/>
    </dxf>
    <dxf>
      <numFmt numFmtId="181" formatCode=";;;"/>
    </dxf>
    <dxf>
      <numFmt numFmtId="181" formatCode=";;;"/>
    </dxf>
    <dxf>
      <font>
        <color theme="0" tint="-0.499984740745262"/>
      </font>
      <numFmt numFmtId="181"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1" formatCode=";;;"/>
    </dxf>
    <dxf>
      <font>
        <color rgb="FF0070C0"/>
      </font>
    </dxf>
    <dxf>
      <fill>
        <patternFill>
          <bgColor rgb="FFFFFFCC"/>
        </patternFill>
      </fill>
    </dxf>
    <dxf>
      <numFmt numFmtId="181" formatCode=";;;"/>
      <fill>
        <patternFill patternType="none">
          <bgColor auto="1"/>
        </patternFill>
      </fill>
      <border>
        <left/>
        <right/>
        <top/>
        <bottom/>
        <vertical/>
        <horizontal/>
      </border>
    </dxf>
    <dxf>
      <font>
        <b val="0"/>
        <i val="0"/>
        <color theme="1"/>
      </font>
      <numFmt numFmtId="181" formatCode=";;;"/>
    </dxf>
    <dxf>
      <numFmt numFmtId="181" formatCode=";;;"/>
    </dxf>
    <dxf>
      <numFmt numFmtId="181" formatCode=";;;"/>
    </dxf>
    <dxf>
      <numFmt numFmtId="181" formatCode=";;;"/>
    </dxf>
    <dxf>
      <numFmt numFmtId="181"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
    </dxf>
    <dxf>
      <numFmt numFmtId="181" formatCode=";;;"/>
    </dxf>
    <dxf>
      <numFmt numFmtId="181" formatCode=";;;"/>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DB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W$22" fmlaRange="$W$17:$W$20" noThreeD="1" sel="1" val="0"/>
</file>

<file path=xl/ctrlProps/ctrlProp2.xml><?xml version="1.0" encoding="utf-8"?>
<formControlPr xmlns="http://schemas.microsoft.com/office/spreadsheetml/2009/9/main" objectType="Drop" dropStyle="combo" dx="16" fmlaLink="$W$26" fmlaRange="$W$23:$W$25" noThreeD="1" sel="2" val="0"/>
</file>

<file path=xl/ctrlProps/ctrlProp3.xml><?xml version="1.0" encoding="utf-8"?>
<formControlPr xmlns="http://schemas.microsoft.com/office/spreadsheetml/2009/9/main" objectType="Drop" dropStyle="combo" dx="16" fmlaLink="$W$30" fmlaRange="$W$27:$W$2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VC0167@viewcard.co.j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12372;&#35500;&#26126;&#65288;&#12524;&#12473;&#65289;'!A50"/><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37096;&#32626;&#21517;&#32681;&#12459;&#12540;&#12489;&#20351;&#29992;&#32773;&#24773;&#22577;&#65288;&#12524;&#12473;&#65289;'!A30"/><Relationship Id="rId2" Type="http://schemas.openxmlformats.org/officeDocument/2006/relationships/image" Target="../media/image3.png"/><Relationship Id="rId1" Type="http://schemas.openxmlformats.org/officeDocument/2006/relationships/hyperlink" Target="#'&#12372;&#35500;&#26126;&#65288;&#12524;&#12473;&#65289;'!A50"/><Relationship Id="rId5" Type="http://schemas.openxmlformats.org/officeDocument/2006/relationships/image" Target="../media/image4.png"/><Relationship Id="rId4" Type="http://schemas.openxmlformats.org/officeDocument/2006/relationships/hyperlink" Target="https://www.jreast.co.jp/card/rule/#07"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image" Target="../media/image5.png"/><Relationship Id="rId1" Type="http://schemas.openxmlformats.org/officeDocument/2006/relationships/hyperlink" Target="#'&#12372;&#35500;&#26126;&#65288;&#12524;&#12473;&#65289;'!A50"/></Relationships>
</file>

<file path=xl/drawings/_rels/drawing5.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hyperlink" Target="#'&#12372;&#35500;&#26126;&#65288;&#12524;&#12473;&#65289;'!A50"/><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12372;&#35500;&#26126;&#65288;&#12524;&#12473;&#65289;'!A50"/></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1475;&#24231;&#24341;&#33853;&#12375;&#30003;&#36796;&#26360;&#65288;&#12524;&#12473;&#65289;'!A70"/></Relationships>
</file>

<file path=xl/drawings/drawing1.xml><?xml version="1.0" encoding="utf-8"?>
<xdr:wsDr xmlns:xdr="http://schemas.openxmlformats.org/drawingml/2006/spreadsheetDrawing" xmlns:a="http://schemas.openxmlformats.org/drawingml/2006/main">
  <xdr:twoCellAnchor>
    <xdr:from>
      <xdr:col>2</xdr:col>
      <xdr:colOff>762001</xdr:colOff>
      <xdr:row>18</xdr:row>
      <xdr:rowOff>339676</xdr:rowOff>
    </xdr:from>
    <xdr:to>
      <xdr:col>7</xdr:col>
      <xdr:colOff>227015</xdr:colOff>
      <xdr:row>20</xdr:row>
      <xdr:rowOff>124042</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1559720" y="3923457"/>
          <a:ext cx="6870701" cy="42730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ご登録する情報、同時にお申込みの付帯サービス、申請日をご入力またはプルダウンよりご選択ください。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452645</xdr:colOff>
      <xdr:row>19</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39470" y="2819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10</xdr:row>
      <xdr:rowOff>0</xdr:rowOff>
    </xdr:from>
    <xdr:ext cx="385555" cy="9239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42594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1</xdr:col>
      <xdr:colOff>9525</xdr:colOff>
      <xdr:row>19</xdr:row>
      <xdr:rowOff>33619</xdr:rowOff>
    </xdr:from>
    <xdr:to>
      <xdr:col>2</xdr:col>
      <xdr:colOff>666750</xdr:colOff>
      <xdr:row>20</xdr:row>
      <xdr:rowOff>107703</xdr:rowOff>
    </xdr:to>
    <xdr:sp macro="" textlink="">
      <xdr:nvSpPr>
        <xdr:cNvPr id="5" name="ホームベース 4">
          <a:extLst>
            <a:ext uri="{FF2B5EF4-FFF2-40B4-BE49-F238E27FC236}">
              <a16:creationId xmlns:a16="http://schemas.microsoft.com/office/drawing/2014/main" id="{00000000-0008-0000-0000-000005000000}"/>
            </a:ext>
          </a:extLst>
        </xdr:cNvPr>
        <xdr:cNvSpPr/>
      </xdr:nvSpPr>
      <xdr:spPr bwMode="auto">
        <a:xfrm>
          <a:off x="256054" y="4034119"/>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１</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32</xdr:row>
      <xdr:rowOff>117475</xdr:rowOff>
    </xdr:from>
    <xdr:to>
      <xdr:col>2</xdr:col>
      <xdr:colOff>606425</xdr:colOff>
      <xdr:row>33</xdr:row>
      <xdr:rowOff>193675</xdr:rowOff>
    </xdr:to>
    <xdr:sp macro="" textlink="">
      <xdr:nvSpPr>
        <xdr:cNvPr id="23" name="ホームベース 22">
          <a:extLst>
            <a:ext uri="{FF2B5EF4-FFF2-40B4-BE49-F238E27FC236}">
              <a16:creationId xmlns:a16="http://schemas.microsoft.com/office/drawing/2014/main" id="{00000000-0008-0000-0000-000017000000}"/>
            </a:ext>
          </a:extLst>
        </xdr:cNvPr>
        <xdr:cNvSpPr/>
      </xdr:nvSpPr>
      <xdr:spPr bwMode="auto">
        <a:xfrm>
          <a:off x="196850" y="7229475"/>
          <a:ext cx="1192742" cy="340783"/>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2</a:t>
          </a:r>
        </a:p>
      </xdr:txBody>
    </xdr:sp>
    <xdr:clientData/>
  </xdr:twoCellAnchor>
  <xdr:twoCellAnchor>
    <xdr:from>
      <xdr:col>2</xdr:col>
      <xdr:colOff>714375</xdr:colOff>
      <xdr:row>32</xdr:row>
      <xdr:rowOff>45358</xdr:rowOff>
    </xdr:from>
    <xdr:to>
      <xdr:col>8</xdr:col>
      <xdr:colOff>0</xdr:colOff>
      <xdr:row>34</xdr:row>
      <xdr:rowOff>49892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503589" y="8753929"/>
          <a:ext cx="6969125" cy="530677"/>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法人情報／組織情報／カード使用者情報／付帯サービス情報 </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a:t>
          </a:r>
          <a:r>
            <a:rPr lang="en-US" altLang="ja-JP" sz="9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 </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／口座引落し申込書</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a:t>
          </a:r>
          <a:r>
            <a:rPr lang="en-US" altLang="ja-JP" sz="9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9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 </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について、以下に表示されたリンク先へお進みいただきご入力ください。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57149</xdr:colOff>
      <xdr:row>0</xdr:row>
      <xdr:rowOff>47625</xdr:rowOff>
    </xdr:from>
    <xdr:to>
      <xdr:col>2</xdr:col>
      <xdr:colOff>625928</xdr:colOff>
      <xdr:row>1</xdr:row>
      <xdr:rowOff>27215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7149" y="47625"/>
          <a:ext cx="1357993" cy="242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２</a:t>
          </a:r>
          <a:r>
            <a:rPr kumimoji="1" lang="en-US" altLang="ja-JP" sz="1100">
              <a:solidFill>
                <a:schemeClr val="tx1"/>
              </a:solidFill>
              <a:latin typeface="BIZ UDPゴシック" panose="020B0400000000000000" pitchFamily="50" charset="-128"/>
              <a:ea typeface="BIZ UDPゴシック" panose="020B0400000000000000" pitchFamily="50" charset="-128"/>
            </a:rPr>
            <a:t>407</a:t>
          </a:r>
          <a:r>
            <a:rPr kumimoji="1" lang="ja-JP" altLang="en-US" sz="1100">
              <a:solidFill>
                <a:schemeClr val="tx1"/>
              </a:solidFill>
              <a:latin typeface="BIZ UDPゴシック" panose="020B0400000000000000" pitchFamily="50" charset="-128"/>
              <a:ea typeface="BIZ UDPゴシック" panose="020B0400000000000000" pitchFamily="50" charset="-128"/>
            </a:rPr>
            <a:t>ー</a:t>
          </a:r>
          <a:r>
            <a:rPr kumimoji="1" lang="en-US" altLang="ja-JP" sz="1100">
              <a:solidFill>
                <a:schemeClr val="tx1"/>
              </a:solidFill>
              <a:latin typeface="BIZ UDPゴシック" panose="020B0400000000000000" pitchFamily="50" charset="-128"/>
              <a:ea typeface="BIZ UDPゴシック" panose="020B0400000000000000" pitchFamily="50" charset="-128"/>
            </a:rPr>
            <a:t>G</a:t>
          </a:r>
          <a:r>
            <a:rPr kumimoji="1" lang="ja-JP" altLang="en-US" sz="1100">
              <a:solidFill>
                <a:schemeClr val="tx1"/>
              </a:solidFill>
              <a:latin typeface="BIZ UDPゴシック" panose="020B0400000000000000" pitchFamily="50" charset="-128"/>
              <a:ea typeface="BIZ UDPゴシック" panose="020B0400000000000000" pitchFamily="50" charset="-128"/>
            </a:rPr>
            <a:t>新０４</a:t>
          </a:r>
        </a:p>
      </xdr:txBody>
    </xdr:sp>
    <xdr:clientData/>
  </xdr:twoCellAnchor>
  <xdr:twoCellAnchor>
    <xdr:from>
      <xdr:col>2</xdr:col>
      <xdr:colOff>847536</xdr:colOff>
      <xdr:row>0</xdr:row>
      <xdr:rowOff>0</xdr:rowOff>
    </xdr:from>
    <xdr:to>
      <xdr:col>6</xdr:col>
      <xdr:colOff>1795554</xdr:colOff>
      <xdr:row>3</xdr:row>
      <xdr:rowOff>107949</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bwMode="auto">
        <a:xfrm>
          <a:off x="1631948" y="0"/>
          <a:ext cx="5307106" cy="91477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ビュー法人カード　電子申請</a:t>
          </a:r>
        </a:p>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 法人カードレスサービス</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33430</xdr:colOff>
      <xdr:row>1</xdr:row>
      <xdr:rowOff>46691</xdr:rowOff>
    </xdr:from>
    <xdr:to>
      <xdr:col>4</xdr:col>
      <xdr:colOff>55655</xdr:colOff>
      <xdr:row>2</xdr:row>
      <xdr:rowOff>190501</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bwMode="auto">
        <a:xfrm>
          <a:off x="1736724" y="315632"/>
          <a:ext cx="896284" cy="412751"/>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4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oneCellAnchor>
    <xdr:from>
      <xdr:col>16</xdr:col>
      <xdr:colOff>185945</xdr:colOff>
      <xdr:row>19</xdr:row>
      <xdr:rowOff>0</xdr:rowOff>
    </xdr:from>
    <xdr:ext cx="385555" cy="92398"/>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3952745" y="32670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13</xdr:col>
      <xdr:colOff>138320</xdr:colOff>
      <xdr:row>19</xdr:row>
      <xdr:rowOff>0</xdr:rowOff>
    </xdr:from>
    <xdr:ext cx="385555" cy="92398"/>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2171570" y="3600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0</xdr:col>
      <xdr:colOff>233642</xdr:colOff>
      <xdr:row>8</xdr:row>
      <xdr:rowOff>181537</xdr:rowOff>
    </xdr:from>
    <xdr:to>
      <xdr:col>2</xdr:col>
      <xdr:colOff>644338</xdr:colOff>
      <xdr:row>9</xdr:row>
      <xdr:rowOff>210798</xdr:rowOff>
    </xdr:to>
    <xdr:sp macro="" textlink="">
      <xdr:nvSpPr>
        <xdr:cNvPr id="97" name="ホームベース 96">
          <a:extLst>
            <a:ext uri="{FF2B5EF4-FFF2-40B4-BE49-F238E27FC236}">
              <a16:creationId xmlns:a16="http://schemas.microsoft.com/office/drawing/2014/main" id="{00000000-0008-0000-0000-000061000000}"/>
            </a:ext>
          </a:extLst>
        </xdr:cNvPr>
        <xdr:cNvSpPr/>
      </xdr:nvSpPr>
      <xdr:spPr bwMode="auto">
        <a:xfrm>
          <a:off x="233642" y="988361"/>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b="1">
              <a:solidFill>
                <a:schemeClr val="bg1"/>
              </a:solidFill>
              <a:latin typeface="BIZ UDPゴシック" panose="020B0400000000000000" pitchFamily="50" charset="-128"/>
              <a:ea typeface="BIZ UDPゴシック" panose="020B0400000000000000" pitchFamily="50" charset="-128"/>
            </a:rPr>
            <a:t>はじめに</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329291</xdr:colOff>
      <xdr:row>16</xdr:row>
      <xdr:rowOff>91849</xdr:rowOff>
    </xdr:from>
    <xdr:to>
      <xdr:col>9</xdr:col>
      <xdr:colOff>1300841</xdr:colOff>
      <xdr:row>17</xdr:row>
      <xdr:rowOff>145676</xdr:rowOff>
    </xdr:to>
    <xdr:sp macro="" textlink="">
      <xdr:nvSpPr>
        <xdr:cNvPr id="99" name="四角形吹き出し 98">
          <a:extLst>
            <a:ext uri="{FF2B5EF4-FFF2-40B4-BE49-F238E27FC236}">
              <a16:creationId xmlns:a16="http://schemas.microsoft.com/office/drawing/2014/main" id="{00000000-0008-0000-0000-000063000000}"/>
            </a:ext>
          </a:extLst>
        </xdr:cNvPr>
        <xdr:cNvSpPr/>
      </xdr:nvSpPr>
      <xdr:spPr bwMode="auto">
        <a:xfrm>
          <a:off x="8991438" y="1705496"/>
          <a:ext cx="971550" cy="457239"/>
        </a:xfrm>
        <a:prstGeom prst="wedgeRectCallout">
          <a:avLst>
            <a:gd name="adj1" fmla="val -105294"/>
            <a:gd name="adj2" fmla="val -58734"/>
          </a:avLst>
        </a:prstGeom>
        <a:solidFill>
          <a:srgbClr val="00B0F0"/>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2400" b="0">
              <a:solidFill>
                <a:srgbClr val="FF0000"/>
              </a:solidFill>
              <a:latin typeface="BIZ UDPゴシック" panose="020B0400000000000000" pitchFamily="50" charset="-128"/>
              <a:ea typeface="BIZ UDPゴシック" panose="020B0400000000000000" pitchFamily="50" charset="-128"/>
            </a:rPr>
            <a:t>追加</a:t>
          </a:r>
          <a:endParaRPr lang="en-US" altLang="ja-JP" sz="24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884643</xdr:colOff>
      <xdr:row>30</xdr:row>
      <xdr:rowOff>10584</xdr:rowOff>
    </xdr:from>
    <xdr:to>
      <xdr:col>6</xdr:col>
      <xdr:colOff>2671358</xdr:colOff>
      <xdr:row>31</xdr:row>
      <xdr:rowOff>166446</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bwMode="auto">
        <a:xfrm>
          <a:off x="1669055" y="8146055"/>
          <a:ext cx="6145803" cy="469626"/>
        </a:xfrm>
        <a:prstGeom prst="rect">
          <a:avLst/>
        </a:prstGeom>
        <a:noFill/>
        <a:ln w="9525" algn="ctr">
          <a:noFill/>
          <a:prstDash val="dash"/>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a:solidFill>
                <a:schemeClr val="tx1"/>
              </a:solidFill>
              <a:latin typeface="BIZ UDPゴシック" panose="020B0400000000000000" pitchFamily="50" charset="-128"/>
              <a:ea typeface="BIZ UDPゴシック" panose="020B0400000000000000" pitchFamily="50" charset="-128"/>
            </a:rPr>
            <a:t>※</a:t>
          </a:r>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baseline="0">
              <a:solidFill>
                <a:schemeClr val="tx1"/>
              </a:solidFill>
              <a:latin typeface="BIZ UDPゴシック" panose="020B0400000000000000" pitchFamily="50" charset="-128"/>
              <a:ea typeface="BIZ UDPゴシック" panose="020B0400000000000000" pitchFamily="50" charset="-128"/>
            </a:rPr>
            <a:t> </a:t>
          </a:r>
          <a:r>
            <a:rPr lang="en-US" altLang="ja-JP" sz="800" b="0">
              <a:solidFill>
                <a:schemeClr val="tx1"/>
              </a:solidFill>
              <a:latin typeface="BIZ UDPゴシック" panose="020B0400000000000000" pitchFamily="50" charset="-128"/>
              <a:ea typeface="BIZ UDPゴシック" panose="020B0400000000000000" pitchFamily="50" charset="-128"/>
            </a:rPr>
            <a:t> </a:t>
          </a:r>
          <a:r>
            <a:rPr lang="en-US" altLang="ja-JP" sz="1100" b="0">
              <a:solidFill>
                <a:schemeClr val="tx1"/>
              </a:solidFill>
              <a:latin typeface="BIZ UDPゴシック" panose="020B0400000000000000" pitchFamily="50" charset="-128"/>
              <a:ea typeface="BIZ UDPゴシック" panose="020B0400000000000000" pitchFamily="50" charset="-128"/>
            </a:rPr>
            <a:t>TEL</a:t>
          </a:r>
          <a:r>
            <a:rPr lang="ja-JP" altLang="en-US" sz="1100" b="0">
              <a:solidFill>
                <a:schemeClr val="tx1"/>
              </a:solidFill>
              <a:latin typeface="BIZ UDPゴシック" panose="020B0400000000000000" pitchFamily="50" charset="-128"/>
              <a:ea typeface="BIZ UDPゴシック" panose="020B0400000000000000" pitchFamily="50" charset="-128"/>
            </a:rPr>
            <a:t>およびメールアドレスは、申請内容等に確認事項がある場合に使用させていただきます。　</a:t>
          </a:r>
          <a:endParaRPr lang="en-US" altLang="ja-JP" sz="1100" b="0">
            <a:solidFill>
              <a:schemeClr val="tx1"/>
            </a:solidFill>
            <a:latin typeface="BIZ UDPゴシック" panose="020B0400000000000000" pitchFamily="50" charset="-128"/>
            <a:ea typeface="BIZ UDPゴシック" panose="020B0400000000000000" pitchFamily="50" charset="-128"/>
          </a:endParaRPr>
        </a:p>
        <a:p>
          <a:r>
            <a:rPr lang="ja-JP" altLang="en-US" sz="1100" b="0">
              <a:solidFill>
                <a:schemeClr val="tx1"/>
              </a:solidFill>
              <a:latin typeface="BIZ UDPゴシック" panose="020B0400000000000000" pitchFamily="50" charset="-128"/>
              <a:ea typeface="BIZ UDPゴシック" panose="020B0400000000000000" pitchFamily="50" charset="-128"/>
            </a:rPr>
            <a:t>　　 </a:t>
          </a:r>
          <a:r>
            <a:rPr lang="ja-JP" altLang="en-US" sz="1100" b="0" baseline="0">
              <a:solidFill>
                <a:schemeClr val="tx1"/>
              </a:solidFill>
              <a:latin typeface="BIZ UDPゴシック" panose="020B0400000000000000" pitchFamily="50" charset="-128"/>
              <a:ea typeface="BIZ UDPゴシック" panose="020B0400000000000000" pitchFamily="50" charset="-128"/>
            </a:rPr>
            <a:t> </a:t>
          </a:r>
          <a:r>
            <a:rPr lang="ja-JP" altLang="en-US" sz="1100" b="0">
              <a:solidFill>
                <a:schemeClr val="tx1"/>
              </a:solidFill>
              <a:latin typeface="BIZ UDPゴシック" panose="020B0400000000000000" pitchFamily="50" charset="-128"/>
              <a:ea typeface="BIZ UDPゴシック" panose="020B0400000000000000" pitchFamily="50" charset="-128"/>
            </a:rPr>
            <a:t>尚、メールアドレスは弊社からのお知らせや通知にも使用させていただく場合がございます。</a:t>
          </a:r>
          <a:endParaRPr lang="en-US" altLang="ja-JP" sz="1100" b="0">
            <a:solidFill>
              <a:schemeClr val="tx1"/>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874058</xdr:colOff>
      <xdr:row>14</xdr:row>
      <xdr:rowOff>33617</xdr:rowOff>
    </xdr:from>
    <xdr:to>
      <xdr:col>6</xdr:col>
      <xdr:colOff>2071220</xdr:colOff>
      <xdr:row>14</xdr:row>
      <xdr:rowOff>202951</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658470" y="4639235"/>
          <a:ext cx="5556250" cy="16933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a:solidFill>
                <a:schemeClr val="tx1"/>
              </a:solidFill>
              <a:latin typeface="BIZ UDPゴシック" panose="020B0400000000000000" pitchFamily="50" charset="-128"/>
              <a:ea typeface="BIZ UDPゴシック" panose="020B0400000000000000" pitchFamily="50" charset="-128"/>
            </a:rPr>
            <a:t>（</a:t>
          </a:r>
          <a:r>
            <a:rPr kumimoji="1" lang="en-US" altLang="ja-JP" sz="800" b="0">
              <a:solidFill>
                <a:schemeClr val="tx1"/>
              </a:solidFill>
              <a:latin typeface="BIZ UDPゴシック" panose="020B0400000000000000" pitchFamily="50" charset="-128"/>
              <a:ea typeface="BIZ UDPゴシック" panose="020B0400000000000000" pitchFamily="50" charset="-128"/>
            </a:rPr>
            <a:t>※</a:t>
          </a:r>
          <a:r>
            <a:rPr kumimoji="1" lang="ja-JP" altLang="en-US" sz="8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chemeClr val="tx1"/>
              </a:solidFill>
              <a:latin typeface="BIZ UDPゴシック" panose="020B0400000000000000" pitchFamily="50" charset="-128"/>
              <a:ea typeface="BIZ UDPゴシック" panose="020B0400000000000000" pitchFamily="50" charset="-128"/>
            </a:rPr>
            <a:t>カードの至急発行など、「至急対応」はお受けできませんのでご了承ください。</a:t>
          </a:r>
          <a:endParaRPr kumimoji="1" lang="ja-JP" altLang="en-US" sz="9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762001</xdr:colOff>
      <xdr:row>8</xdr:row>
      <xdr:rowOff>130969</xdr:rowOff>
    </xdr:from>
    <xdr:to>
      <xdr:col>8</xdr:col>
      <xdr:colOff>35718</xdr:colOff>
      <xdr:row>10</xdr:row>
      <xdr:rowOff>44825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1559720" y="916782"/>
          <a:ext cx="6965154" cy="53298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申請者、提出区分をご入力またはプルダウンよりご選択いただき、ご申請にあたり伝達事項などがある場合は「お客さまからのメッセージ」にご入力ください。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47625</xdr:colOff>
      <xdr:row>51</xdr:row>
      <xdr:rowOff>160333</xdr:rowOff>
    </xdr:from>
    <xdr:to>
      <xdr:col>7</xdr:col>
      <xdr:colOff>111124</xdr:colOff>
      <xdr:row>61</xdr:row>
      <xdr:rowOff>39687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835025" y="14409733"/>
          <a:ext cx="7442199" cy="2400304"/>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メール件名</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電子申請（新規）</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、と記載してください。</a:t>
          </a:r>
          <a:endPar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Excel</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ファイルにパスワードを設定する場合は、必ず（別メールにて）当該パスワードをお知らせください。</a:t>
          </a:r>
          <a:endPar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形式等への変換、ファイルの圧縮（</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exe.</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）は行わないでください。</a:t>
          </a:r>
          <a:r>
            <a:rPr lang="ja-JP" altLang="en-US" sz="1100">
              <a:solidFill>
                <a:srgbClr val="FF0000"/>
              </a:solidFill>
              <a:latin typeface="BIZ UDPゴシック" panose="020B0400000000000000" pitchFamily="50" charset="-128"/>
              <a:ea typeface="BIZ UDPゴシック" panose="020B0400000000000000" pitchFamily="50" charset="-128"/>
            </a:rPr>
            <a:t> </a:t>
          </a:r>
          <a:endParaRPr lang="en-US" altLang="ja-JP" sz="1100">
            <a:solidFill>
              <a:srgbClr val="FF0000"/>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◆ファイルを受領後、弊社にてアップロードを行い、お手続きを進めます。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◆弊社でのアップロード作業が完了次第、受付済みのご連絡（メール返信）をいたします。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41</xdr:row>
      <xdr:rowOff>179916</xdr:rowOff>
    </xdr:from>
    <xdr:to>
      <xdr:col>2</xdr:col>
      <xdr:colOff>606425</xdr:colOff>
      <xdr:row>42</xdr:row>
      <xdr:rowOff>256116</xdr:rowOff>
    </xdr:to>
    <xdr:sp macro="" textlink="">
      <xdr:nvSpPr>
        <xdr:cNvPr id="31" name="ホームベース 30">
          <a:extLst>
            <a:ext uri="{FF2B5EF4-FFF2-40B4-BE49-F238E27FC236}">
              <a16:creationId xmlns:a16="http://schemas.microsoft.com/office/drawing/2014/main" id="{00000000-0008-0000-0000-00001F000000}"/>
            </a:ext>
          </a:extLst>
        </xdr:cNvPr>
        <xdr:cNvSpPr/>
      </xdr:nvSpPr>
      <xdr:spPr bwMode="auto">
        <a:xfrm>
          <a:off x="196850" y="11311466"/>
          <a:ext cx="1196975"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3</a:t>
          </a:r>
        </a:p>
      </xdr:txBody>
    </xdr:sp>
    <xdr:clientData/>
  </xdr:twoCellAnchor>
  <xdr:twoCellAnchor>
    <xdr:from>
      <xdr:col>1</xdr:col>
      <xdr:colOff>200836</xdr:colOff>
      <xdr:row>48</xdr:row>
      <xdr:rowOff>302559</xdr:rowOff>
    </xdr:from>
    <xdr:to>
      <xdr:col>6</xdr:col>
      <xdr:colOff>3008313</xdr:colOff>
      <xdr:row>49</xdr:row>
      <xdr:rowOff>190500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448486" y="13351809"/>
          <a:ext cx="7709677" cy="357841"/>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入力後のファイルを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Excel</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形式のまま、下記メールアドレス宛にお送りください。</a:t>
          </a:r>
          <a:endParaRPr lang="en-US" altLang="ja-JP" sz="13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719667</xdr:colOff>
      <xdr:row>41</xdr:row>
      <xdr:rowOff>243417</xdr:rowOff>
    </xdr:from>
    <xdr:to>
      <xdr:col>6</xdr:col>
      <xdr:colOff>2537886</xdr:colOff>
      <xdr:row>43</xdr:row>
      <xdr:rowOff>47776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1507067" y="11374967"/>
          <a:ext cx="6180669" cy="337759"/>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ファイルをメールでお送りください。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235634</xdr:colOff>
      <xdr:row>46</xdr:row>
      <xdr:rowOff>429160</xdr:rowOff>
    </xdr:from>
    <xdr:to>
      <xdr:col>3</xdr:col>
      <xdr:colOff>258045</xdr:colOff>
      <xdr:row>47</xdr:row>
      <xdr:rowOff>179827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024848" y="12893303"/>
          <a:ext cx="947697" cy="213310"/>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accent6">
                  <a:lumMod val="50000"/>
                </a:schemeClr>
              </a:solidFill>
              <a:latin typeface="BIZ UDPゴシック" panose="020B0400000000000000" pitchFamily="50" charset="-128"/>
              <a:ea typeface="BIZ UDPゴシック" panose="020B0400000000000000" pitchFamily="50" charset="-128"/>
            </a:rPr>
            <a:t>アップロード日</a:t>
          </a:r>
          <a:endParaRPr lang="en-US" altLang="ja-JP" sz="8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xdr:col>
      <xdr:colOff>145412</xdr:colOff>
      <xdr:row>62</xdr:row>
      <xdr:rowOff>9071</xdr:rowOff>
    </xdr:from>
    <xdr:to>
      <xdr:col>6</xdr:col>
      <xdr:colOff>316012</xdr:colOff>
      <xdr:row>68</xdr:row>
      <xdr:rowOff>166305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736212" y="17056100"/>
          <a:ext cx="2739629" cy="1855405"/>
          <a:chOff x="2009775" y="25292990"/>
          <a:chExt cx="3067049" cy="2063313"/>
        </a:xfrm>
      </xdr:grpSpPr>
      <xdr:sp macro="" textlink="">
        <xdr:nvSpPr>
          <xdr:cNvPr id="29" name="正方形/長方形 28">
            <a:hlinkClick xmlns:r="http://schemas.openxmlformats.org/officeDocument/2006/relationships" r:id="rId1"/>
            <a:extLst>
              <a:ext uri="{FF2B5EF4-FFF2-40B4-BE49-F238E27FC236}">
                <a16:creationId xmlns:a16="http://schemas.microsoft.com/office/drawing/2014/main" id="{00000000-0008-0000-0000-00001D000000}"/>
              </a:ext>
            </a:extLst>
          </xdr:cNvPr>
          <xdr:cNvSpPr/>
        </xdr:nvSpPr>
        <xdr:spPr>
          <a:xfrm>
            <a:off x="2009775" y="25292990"/>
            <a:ext cx="3067049" cy="2063313"/>
          </a:xfrm>
          <a:prstGeom prst="rect">
            <a:avLst/>
          </a:prstGeom>
          <a:noFill/>
          <a:ln w="635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本件に関するお問い合わせ先</a:t>
            </a: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法人カード事業部（営業） </a:t>
            </a:r>
            <a:r>
              <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rPr>
              <a:t>&lt;VC0167@viewcard.co.jp&gt;</a:t>
            </a:r>
            <a:endPar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endParaRPr>
          </a:p>
        </xdr:txBody>
      </xdr:sp>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2868493" y="26055248"/>
            <a:ext cx="1367270" cy="570257"/>
          </a:xfrm>
          <a:prstGeom prst="rect">
            <a:avLst/>
          </a:prstGeom>
        </xdr:spPr>
      </xdr:pic>
    </xdr:grpSp>
    <xdr:clientData/>
  </xdr:twoCellAnchor>
  <xdr:twoCellAnchor>
    <xdr:from>
      <xdr:col>2</xdr:col>
      <xdr:colOff>635001</xdr:colOff>
      <xdr:row>68</xdr:row>
      <xdr:rowOff>439540</xdr:rowOff>
    </xdr:from>
    <xdr:to>
      <xdr:col>6</xdr:col>
      <xdr:colOff>2226470</xdr:colOff>
      <xdr:row>70</xdr:row>
      <xdr:rowOff>9780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424215" y="19017826"/>
          <a:ext cx="5963898" cy="286883"/>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rPr>
            <a:t>※</a:t>
          </a:r>
          <a:r>
            <a:rPr lang="ja-JP" altLang="en-US" sz="1200" b="0">
              <a:solidFill>
                <a:schemeClr val="accent1">
                  <a:lumMod val="50000"/>
                </a:schemeClr>
              </a:solidFill>
              <a:latin typeface="BIZ UDPゴシック" panose="020B0400000000000000" pitchFamily="50" charset="-128"/>
              <a:ea typeface="BIZ UDPゴシック" panose="020B0400000000000000" pitchFamily="50" charset="-128"/>
            </a:rPr>
            <a:t>　お問い合わせの際には、御社名・部署名・ご担当者名のご入力をお願いいたします。</a:t>
          </a:r>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807357</xdr:colOff>
      <xdr:row>0</xdr:row>
      <xdr:rowOff>108857</xdr:rowOff>
    </xdr:from>
    <xdr:to>
      <xdr:col>8</xdr:col>
      <xdr:colOff>115206</xdr:colOff>
      <xdr:row>8</xdr:row>
      <xdr:rowOff>45358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5969000" y="108857"/>
          <a:ext cx="2618920" cy="725715"/>
        </a:xfrm>
        <a:prstGeom prst="rect">
          <a:avLst/>
        </a:prstGeom>
        <a:solidFill>
          <a:srgbClr val="FF0000"/>
        </a:solid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1">
              <a:solidFill>
                <a:schemeClr val="bg1"/>
              </a:solidFill>
              <a:latin typeface="BIZ UDPゴシック" panose="020B0400000000000000" pitchFamily="50" charset="-128"/>
              <a:ea typeface="BIZ UDPゴシック" panose="020B0400000000000000" pitchFamily="50" charset="-128"/>
            </a:rPr>
            <a:t>JR</a:t>
          </a:r>
          <a:r>
            <a:rPr lang="ja-JP" altLang="en-US" sz="1800" b="1">
              <a:solidFill>
                <a:schemeClr val="bg1"/>
              </a:solidFill>
              <a:latin typeface="BIZ UDPゴシック" panose="020B0400000000000000" pitchFamily="50" charset="-128"/>
              <a:ea typeface="BIZ UDPゴシック" panose="020B0400000000000000" pitchFamily="50" charset="-128"/>
            </a:rPr>
            <a:t>東日本グループ企業・関連企業さま専用</a:t>
          </a:r>
          <a:endParaRPr lang="en-US" altLang="ja-JP" sz="36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190926</xdr:colOff>
      <xdr:row>43</xdr:row>
      <xdr:rowOff>175774</xdr:rowOff>
    </xdr:from>
    <xdr:to>
      <xdr:col>6</xdr:col>
      <xdr:colOff>2848383</xdr:colOff>
      <xdr:row>45</xdr:row>
      <xdr:rowOff>268903</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437455" y="11889656"/>
          <a:ext cx="7550693" cy="556306"/>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１</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本ファイル名の日付部分を変更してください。</a:t>
          </a:r>
          <a:r>
            <a:rPr lang="en-US" altLang="ja-JP" sz="1100" b="0">
              <a:solidFill>
                <a:srgbClr val="FF0000"/>
              </a:solidFill>
              <a:latin typeface="BIZ UDPゴシック" panose="020B0400000000000000" pitchFamily="50" charset="-128"/>
              <a:ea typeface="BIZ UDPゴシック" panose="020B0400000000000000" pitchFamily="50" charset="-128"/>
            </a:rPr>
            <a:t>※</a:t>
          </a:r>
          <a:r>
            <a:rPr lang="ja-JP" altLang="en-US" sz="1100" b="0">
              <a:solidFill>
                <a:srgbClr val="FF0000"/>
              </a:solidFill>
              <a:latin typeface="BIZ UDPゴシック" panose="020B0400000000000000" pitchFamily="50" charset="-128"/>
              <a:ea typeface="BIZ UDPゴシック" panose="020B0400000000000000" pitchFamily="50" charset="-128"/>
            </a:rPr>
            <a:t>赤字箇所以外は変更しないでください。</a:t>
          </a:r>
          <a:endParaRPr lang="en-US" altLang="ja-JP" sz="1100" b="0">
            <a:solidFill>
              <a:srgbClr val="FF0000"/>
            </a:solidFill>
            <a:latin typeface="BIZ UDPゴシック" panose="020B0400000000000000" pitchFamily="50" charset="-128"/>
            <a:ea typeface="BIZ UDPゴシック" panose="020B0400000000000000" pitchFamily="50" charset="-128"/>
          </a:endParaRPr>
        </a:p>
        <a:p>
          <a:r>
            <a:rPr lang="ja-JP" altLang="en-US" sz="500" b="0">
              <a:solidFill>
                <a:srgbClr val="FF0000"/>
              </a:solidFill>
              <a:latin typeface="BIZ UDPゴシック" panose="020B0400000000000000" pitchFamily="50" charset="-128"/>
              <a:ea typeface="BIZ UDPゴシック" panose="020B0400000000000000" pitchFamily="50" charset="-128"/>
            </a:rPr>
            <a:t>　</a:t>
          </a:r>
          <a:endParaRPr lang="ja-JP" altLang="en-US" sz="800" b="0">
            <a:solidFill>
              <a:srgbClr val="FF0000"/>
            </a:solidFill>
            <a:latin typeface="BIZ UDPゴシック" panose="020B0400000000000000" pitchFamily="50" charset="-128"/>
            <a:ea typeface="BIZ UDPゴシック" panose="020B0400000000000000" pitchFamily="50" charset="-128"/>
          </a:endParaRPr>
        </a:p>
        <a:p>
          <a:r>
            <a:rPr lang="ja-JP" altLang="en-US" sz="1050" b="0">
              <a:solidFill>
                <a:schemeClr val="accent6">
                  <a:lumMod val="50000"/>
                </a:schemeClr>
              </a:solidFill>
              <a:latin typeface="BIZ UDPゴシック" panose="020B0400000000000000" pitchFamily="50" charset="-128"/>
              <a:ea typeface="BIZ UDPゴシック" panose="020B0400000000000000" pitchFamily="50" charset="-128"/>
            </a:rPr>
            <a:t>　　　　日付はアップロード日をご入力ください。　　　　　　　　　　　　　　　　　　　　　</a:t>
          </a:r>
          <a:endParaRPr lang="en-US" altLang="ja-JP" sz="105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2907</xdr:colOff>
      <xdr:row>46</xdr:row>
      <xdr:rowOff>388202</xdr:rowOff>
    </xdr:from>
    <xdr:to>
      <xdr:col>3</xdr:col>
      <xdr:colOff>476250</xdr:colOff>
      <xdr:row>46</xdr:row>
      <xdr:rowOff>394607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93482" y="12761177"/>
          <a:ext cx="1397268" cy="640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129268</xdr:colOff>
      <xdr:row>8</xdr:row>
      <xdr:rowOff>20410</xdr:rowOff>
    </xdr:from>
    <xdr:to>
      <xdr:col>18</xdr:col>
      <xdr:colOff>247971</xdr:colOff>
      <xdr:row>22</xdr:row>
      <xdr:rowOff>308653</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stretch>
          <a:fillRect/>
        </a:stretch>
      </xdr:blipFill>
      <xdr:spPr>
        <a:xfrm>
          <a:off x="9953625" y="3190874"/>
          <a:ext cx="7276060" cy="6384243"/>
        </a:xfrm>
        <a:prstGeom prst="rect">
          <a:avLst/>
        </a:prstGeom>
      </xdr:spPr>
    </xdr:pic>
    <xdr:clientData/>
  </xdr:twoCellAnchor>
  <xdr:oneCellAnchor>
    <xdr:from>
      <xdr:col>9</xdr:col>
      <xdr:colOff>452645</xdr:colOff>
      <xdr:row>5</xdr:row>
      <xdr:rowOff>0</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11070" y="2819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5</xdr:row>
      <xdr:rowOff>0</xdr:rowOff>
    </xdr:from>
    <xdr:ext cx="385555" cy="9239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79754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6</xdr:col>
      <xdr:colOff>1283230</xdr:colOff>
      <xdr:row>4</xdr:row>
      <xdr:rowOff>68037</xdr:rowOff>
    </xdr:from>
    <xdr:to>
      <xdr:col>6</xdr:col>
      <xdr:colOff>4549136</xdr:colOff>
      <xdr:row>6</xdr:row>
      <xdr:rowOff>137134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358694" y="1333501"/>
          <a:ext cx="3265906" cy="939954"/>
        </a:xfrm>
        <a:prstGeom prst="rect">
          <a:avLst/>
        </a:prstGeom>
      </xdr:spPr>
    </xdr:pic>
    <xdr:clientData/>
  </xdr:twoCellAnchor>
  <xdr:twoCellAnchor>
    <xdr:from>
      <xdr:col>4</xdr:col>
      <xdr:colOff>54428</xdr:colOff>
      <xdr:row>1</xdr:row>
      <xdr:rowOff>35719</xdr:rowOff>
    </xdr:from>
    <xdr:to>
      <xdr:col>6</xdr:col>
      <xdr:colOff>3007179</xdr:colOff>
      <xdr:row>2</xdr:row>
      <xdr:rowOff>294480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313214" y="307862"/>
          <a:ext cx="5769429" cy="530904"/>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 法人カードレス</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サービス　法人情報・組織情報</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495535</xdr:colOff>
      <xdr:row>1</xdr:row>
      <xdr:rowOff>4763</xdr:rowOff>
    </xdr:from>
    <xdr:to>
      <xdr:col>4</xdr:col>
      <xdr:colOff>68032</xdr:colOff>
      <xdr:row>2</xdr:row>
      <xdr:rowOff>283898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216714" y="276906"/>
          <a:ext cx="1110104" cy="551278"/>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8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142875</xdr:colOff>
      <xdr:row>0</xdr:row>
      <xdr:rowOff>130969</xdr:rowOff>
    </xdr:from>
    <xdr:to>
      <xdr:col>10</xdr:col>
      <xdr:colOff>428626</xdr:colOff>
      <xdr:row>2</xdr:row>
      <xdr:rowOff>83345</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a:off x="9953625" y="130969"/>
          <a:ext cx="2059782"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rPr>
            <a:t>「ご説明」画面に戻る</a:t>
          </a:r>
          <a:endParaRPr kumimoji="1" lang="ja-JP" altLang="en-US" sz="1200" b="1" u="sng">
            <a:solidFill>
              <a:schemeClr val="bg1"/>
            </a:solidFill>
          </a:endParaRPr>
        </a:p>
      </xdr:txBody>
    </xdr:sp>
    <xdr:clientData/>
  </xdr:twoCellAnchor>
  <xdr:twoCellAnchor>
    <xdr:from>
      <xdr:col>6</xdr:col>
      <xdr:colOff>4452938</xdr:colOff>
      <xdr:row>0</xdr:row>
      <xdr:rowOff>0</xdr:rowOff>
    </xdr:from>
    <xdr:to>
      <xdr:col>7</xdr:col>
      <xdr:colOff>165894</xdr:colOff>
      <xdr:row>1</xdr:row>
      <xdr:rowOff>110595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513094" y="0"/>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1964532</xdr:colOff>
      <xdr:row>7</xdr:row>
      <xdr:rowOff>0</xdr:rowOff>
    </xdr:from>
    <xdr:to>
      <xdr:col>8</xdr:col>
      <xdr:colOff>582613</xdr:colOff>
      <xdr:row>7</xdr:row>
      <xdr:rowOff>555625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024688" y="2536031"/>
          <a:ext cx="3368675" cy="555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法人登録情報</a:t>
          </a:r>
        </a:p>
      </xdr:txBody>
    </xdr:sp>
    <xdr:clientData/>
  </xdr:twoCellAnchor>
  <xdr:twoCellAnchor>
    <xdr:from>
      <xdr:col>6</xdr:col>
      <xdr:colOff>1345407</xdr:colOff>
      <xdr:row>31</xdr:row>
      <xdr:rowOff>35718</xdr:rowOff>
    </xdr:from>
    <xdr:to>
      <xdr:col>8</xdr:col>
      <xdr:colOff>531813</xdr:colOff>
      <xdr:row>32</xdr:row>
      <xdr:rowOff>99218</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405563" y="13525499"/>
          <a:ext cx="39370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1</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1226344</xdr:colOff>
      <xdr:row>55</xdr:row>
      <xdr:rowOff>23812</xdr:rowOff>
    </xdr:from>
    <xdr:to>
      <xdr:col>8</xdr:col>
      <xdr:colOff>555626</xdr:colOff>
      <xdr:row>56</xdr:row>
      <xdr:rowOff>87312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6286500" y="24217312"/>
          <a:ext cx="4079876"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2</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1297781</xdr:colOff>
      <xdr:row>79</xdr:row>
      <xdr:rowOff>35719</xdr:rowOff>
    </xdr:from>
    <xdr:to>
      <xdr:col>8</xdr:col>
      <xdr:colOff>666749</xdr:colOff>
      <xdr:row>80</xdr:row>
      <xdr:rowOff>99219</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357937" y="34932938"/>
          <a:ext cx="411956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3</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1285875</xdr:colOff>
      <xdr:row>103</xdr:row>
      <xdr:rowOff>23812</xdr:rowOff>
    </xdr:from>
    <xdr:to>
      <xdr:col>9</xdr:col>
      <xdr:colOff>166686</xdr:colOff>
      <xdr:row>104</xdr:row>
      <xdr:rowOff>87312</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6346031" y="45624750"/>
          <a:ext cx="436959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4</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1262062</xdr:colOff>
      <xdr:row>127</xdr:row>
      <xdr:rowOff>23813</xdr:rowOff>
    </xdr:from>
    <xdr:to>
      <xdr:col>9</xdr:col>
      <xdr:colOff>47623</xdr:colOff>
      <xdr:row>128</xdr:row>
      <xdr:rowOff>87313</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322218" y="56328469"/>
          <a:ext cx="427434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5</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1262064</xdr:colOff>
      <xdr:row>151</xdr:row>
      <xdr:rowOff>23812</xdr:rowOff>
    </xdr:from>
    <xdr:to>
      <xdr:col>8</xdr:col>
      <xdr:colOff>726282</xdr:colOff>
      <xdr:row>152</xdr:row>
      <xdr:rowOff>87312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322220" y="67032187"/>
          <a:ext cx="421481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6</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97414</xdr:colOff>
      <xdr:row>2</xdr:row>
      <xdr:rowOff>138770</xdr:rowOff>
    </xdr:from>
    <xdr:to>
      <xdr:col>67</xdr:col>
      <xdr:colOff>448758</xdr:colOff>
      <xdr:row>3</xdr:row>
      <xdr:rowOff>309066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1225596" y="138770"/>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0200-000003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0200-000006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0200-000008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a:extLst>
            <a:ext uri="{FF2B5EF4-FFF2-40B4-BE49-F238E27FC236}">
              <a16:creationId xmlns:a16="http://schemas.microsoft.com/office/drawing/2014/main" id="{00000000-0008-0000-0200-00003C000000}"/>
            </a:ext>
          </a:extLst>
        </xdr:cNvPr>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a:extLst>
            <a:ext uri="{FF2B5EF4-FFF2-40B4-BE49-F238E27FC236}">
              <a16:creationId xmlns:a16="http://schemas.microsoft.com/office/drawing/2014/main" id="{00000000-0008-0000-0200-00003D000000}"/>
            </a:ext>
          </a:extLst>
        </xdr:cNvPr>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a:extLst>
            <a:ext uri="{FF2B5EF4-FFF2-40B4-BE49-F238E27FC236}">
              <a16:creationId xmlns:a16="http://schemas.microsoft.com/office/drawing/2014/main" id="{00000000-0008-0000-0200-00003E000000}"/>
            </a:ext>
          </a:extLst>
        </xdr:cNvPr>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a:extLst>
            <a:ext uri="{FF2B5EF4-FFF2-40B4-BE49-F238E27FC236}">
              <a16:creationId xmlns:a16="http://schemas.microsoft.com/office/drawing/2014/main" id="{00000000-0008-0000-0200-00003F000000}"/>
            </a:ext>
          </a:extLst>
        </xdr:cNvPr>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a:extLst>
            <a:ext uri="{FF2B5EF4-FFF2-40B4-BE49-F238E27FC236}">
              <a16:creationId xmlns:a16="http://schemas.microsoft.com/office/drawing/2014/main" id="{00000000-0008-0000-0200-000040000000}"/>
            </a:ext>
          </a:extLst>
        </xdr:cNvPr>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a:extLst>
            <a:ext uri="{FF2B5EF4-FFF2-40B4-BE49-F238E27FC236}">
              <a16:creationId xmlns:a16="http://schemas.microsoft.com/office/drawing/2014/main" id="{00000000-0008-0000-0200-000041000000}"/>
            </a:ext>
          </a:extLst>
        </xdr:cNvPr>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a:extLst>
            <a:ext uri="{FF2B5EF4-FFF2-40B4-BE49-F238E27FC236}">
              <a16:creationId xmlns:a16="http://schemas.microsoft.com/office/drawing/2014/main" id="{00000000-0008-0000-0200-000042000000}"/>
            </a:ext>
          </a:extLst>
        </xdr:cNvPr>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a:extLst>
            <a:ext uri="{FF2B5EF4-FFF2-40B4-BE49-F238E27FC236}">
              <a16:creationId xmlns:a16="http://schemas.microsoft.com/office/drawing/2014/main" id="{00000000-0008-0000-0200-000043000000}"/>
            </a:ext>
          </a:extLst>
        </xdr:cNvPr>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a:extLst>
            <a:ext uri="{FF2B5EF4-FFF2-40B4-BE49-F238E27FC236}">
              <a16:creationId xmlns:a16="http://schemas.microsoft.com/office/drawing/2014/main" id="{00000000-0008-0000-0200-000044000000}"/>
            </a:ext>
          </a:extLst>
        </xdr:cNvPr>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a:extLst>
            <a:ext uri="{FF2B5EF4-FFF2-40B4-BE49-F238E27FC236}">
              <a16:creationId xmlns:a16="http://schemas.microsoft.com/office/drawing/2014/main" id="{00000000-0008-0000-0200-000045000000}"/>
            </a:ext>
          </a:extLst>
        </xdr:cNvPr>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a:extLst>
            <a:ext uri="{FF2B5EF4-FFF2-40B4-BE49-F238E27FC236}">
              <a16:creationId xmlns:a16="http://schemas.microsoft.com/office/drawing/2014/main" id="{00000000-0008-0000-0200-000046000000}"/>
            </a:ext>
          </a:extLst>
        </xdr:cNvPr>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a:extLst>
            <a:ext uri="{FF2B5EF4-FFF2-40B4-BE49-F238E27FC236}">
              <a16:creationId xmlns:a16="http://schemas.microsoft.com/office/drawing/2014/main" id="{00000000-0008-0000-0200-000047000000}"/>
            </a:ext>
          </a:extLst>
        </xdr:cNvPr>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a:extLst>
            <a:ext uri="{FF2B5EF4-FFF2-40B4-BE49-F238E27FC236}">
              <a16:creationId xmlns:a16="http://schemas.microsoft.com/office/drawing/2014/main" id="{00000000-0008-0000-0200-000048000000}"/>
            </a:ext>
          </a:extLst>
        </xdr:cNvPr>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189773</xdr:colOff>
      <xdr:row>65</xdr:row>
      <xdr:rowOff>130189</xdr:rowOff>
    </xdr:from>
    <xdr:to>
      <xdr:col>66</xdr:col>
      <xdr:colOff>611024</xdr:colOff>
      <xdr:row>65</xdr:row>
      <xdr:rowOff>451298</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200-000049000000}"/>
            </a:ext>
          </a:extLst>
        </xdr:cNvPr>
        <xdr:cNvSpPr/>
      </xdr:nvSpPr>
      <xdr:spPr>
        <a:xfrm>
          <a:off x="21317955" y="27406325"/>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a:extLst>
            <a:ext uri="{FF2B5EF4-FFF2-40B4-BE49-F238E27FC236}">
              <a16:creationId xmlns:a16="http://schemas.microsoft.com/office/drawing/2014/main" id="{00000000-0008-0000-0200-00004A000000}"/>
            </a:ext>
          </a:extLst>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21389684" y="7153494"/>
          <a:ext cx="6473245" cy="2676606"/>
          <a:chOff x="19376569" y="9606641"/>
          <a:chExt cx="6280888" cy="3246918"/>
        </a:xfrm>
      </xdr:grpSpPr>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200-00004E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200-00004F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21357936" y="3310467"/>
          <a:ext cx="6490470" cy="3697337"/>
          <a:chOff x="8343900" y="558986"/>
          <a:chExt cx="4734087" cy="2645863"/>
        </a:xfrm>
      </xdr:grpSpPr>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200-00005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200-00005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200-00005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200-00005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65776</xdr:colOff>
      <xdr:row>0</xdr:row>
      <xdr:rowOff>57150</xdr:rowOff>
    </xdr:from>
    <xdr:to>
      <xdr:col>10</xdr:col>
      <xdr:colOff>314325</xdr:colOff>
      <xdr:row>0</xdr:row>
      <xdr:rowOff>406979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609576" y="57150"/>
          <a:ext cx="1562999"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5</xdr:col>
      <xdr:colOff>762908</xdr:colOff>
      <xdr:row>8</xdr:row>
      <xdr:rowOff>9977</xdr:rowOff>
    </xdr:from>
    <xdr:to>
      <xdr:col>8</xdr:col>
      <xdr:colOff>179918</xdr:colOff>
      <xdr:row>9</xdr:row>
      <xdr:rowOff>5743</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716033" y="3258002"/>
          <a:ext cx="1007685" cy="31009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rgbClr val="FF0000"/>
              </a:solidFill>
              <a:latin typeface="BIZ UDPゴシック" panose="020B0400000000000000" pitchFamily="50" charset="-128"/>
              <a:ea typeface="BIZ UDPゴシック" panose="020B0400000000000000" pitchFamily="50" charset="-128"/>
            </a:rPr>
            <a:t>（必須）</a:t>
          </a:r>
          <a:endParaRPr lang="en-US" altLang="ja-JP"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314325</xdr:colOff>
      <xdr:row>0</xdr:row>
      <xdr:rowOff>165100</xdr:rowOff>
    </xdr:from>
    <xdr:to>
      <xdr:col>2</xdr:col>
      <xdr:colOff>1228725</xdr:colOff>
      <xdr:row>0</xdr:row>
      <xdr:rowOff>460375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971550" y="165100"/>
          <a:ext cx="914400" cy="295275"/>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1038224</xdr:colOff>
      <xdr:row>0</xdr:row>
      <xdr:rowOff>161926</xdr:rowOff>
    </xdr:from>
    <xdr:to>
      <xdr:col>4</xdr:col>
      <xdr:colOff>1776411</xdr:colOff>
      <xdr:row>1</xdr:row>
      <xdr:rowOff>9526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695449" y="161926"/>
          <a:ext cx="3824287" cy="3238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ビュータクシーチケット申込書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150587</xdr:colOff>
      <xdr:row>1</xdr:row>
      <xdr:rowOff>621392</xdr:rowOff>
    </xdr:from>
    <xdr:to>
      <xdr:col>7</xdr:col>
      <xdr:colOff>8771</xdr:colOff>
      <xdr:row>2</xdr:row>
      <xdr:rowOff>326707</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3893912" y="1097642"/>
          <a:ext cx="3534834" cy="714965"/>
        </a:xfrm>
        <a:prstGeom prst="rect">
          <a:avLst/>
        </a:prstGeom>
      </xdr:spPr>
    </xdr:pic>
    <xdr:clientData/>
  </xdr:twoCellAnchor>
  <xdr:twoCellAnchor>
    <xdr:from>
      <xdr:col>0</xdr:col>
      <xdr:colOff>123825</xdr:colOff>
      <xdr:row>1</xdr:row>
      <xdr:rowOff>647700</xdr:rowOff>
    </xdr:from>
    <xdr:to>
      <xdr:col>4</xdr:col>
      <xdr:colOff>455083</xdr:colOff>
      <xdr:row>2</xdr:row>
      <xdr:rowOff>348194</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23825" y="1127760"/>
          <a:ext cx="4072678" cy="713954"/>
          <a:chOff x="74084" y="1132412"/>
          <a:chExt cx="4074583" cy="719669"/>
        </a:xfrm>
      </xdr:grpSpPr>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74084" y="1534575"/>
            <a:ext cx="4074583" cy="31750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b="1"/>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81581" y="1132412"/>
            <a:ext cx="3993004" cy="465666"/>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法人カードレスサービス特約」「ビュータクシーチケット特約」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342900</xdr:colOff>
      <xdr:row>0</xdr:row>
      <xdr:rowOff>0</xdr:rowOff>
    </xdr:from>
    <xdr:to>
      <xdr:col>7</xdr:col>
      <xdr:colOff>111125</xdr:colOff>
      <xdr:row>0</xdr:row>
      <xdr:rowOff>372533</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7258050" y="0"/>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9525</xdr:colOff>
      <xdr:row>9</xdr:row>
      <xdr:rowOff>114300</xdr:rowOff>
    </xdr:from>
    <xdr:to>
      <xdr:col>6</xdr:col>
      <xdr:colOff>445367</xdr:colOff>
      <xdr:row>9</xdr:row>
      <xdr:rowOff>685799</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200025" y="3676650"/>
          <a:ext cx="7160492" cy="571499"/>
        </a:xfrm>
        <a:prstGeom prst="rect">
          <a:avLst/>
        </a:prstGeom>
        <a:noFill/>
        <a:ln w="3175" algn="ctr">
          <a:solidFill>
            <a:schemeClr val="accent6">
              <a:lumMod val="50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◆タクシーチケットは、カードの到着と前後して別便にて</a:t>
          </a:r>
          <a:r>
            <a:rPr lang="ja-JP" altLang="en-US" sz="1100" b="0">
              <a:solidFill>
                <a:srgbClr val="FF0000"/>
              </a:solidFill>
              <a:latin typeface="BIZ UDPゴシック" panose="020B0400000000000000" pitchFamily="50" charset="-128"/>
              <a:ea typeface="BIZ UDPゴシック" panose="020B0400000000000000" pitchFamily="50" charset="-128"/>
            </a:rPr>
            <a:t>組織管理責任者さま宛て</a:t>
          </a:r>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に送付いたします。</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127193</xdr:colOff>
      <xdr:row>8</xdr:row>
      <xdr:rowOff>65616</xdr:rowOff>
    </xdr:from>
    <xdr:to>
      <xdr:col>7</xdr:col>
      <xdr:colOff>73193</xdr:colOff>
      <xdr:row>9</xdr:row>
      <xdr:rowOff>186533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127193" y="2961216"/>
          <a:ext cx="6804000" cy="578117"/>
        </a:xfrm>
        <a:prstGeom prst="rect">
          <a:avLst/>
        </a:prstGeom>
        <a:noFill/>
        <a:ln w="3175" algn="ctr">
          <a:solidFill>
            <a:schemeClr val="tx1">
              <a:lumMod val="85000"/>
              <a:lumOff val="15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a:t>
          </a:r>
          <a:r>
            <a:rPr lang="en-US" altLang="ja-JP" sz="1100" b="0">
              <a:solidFill>
                <a:schemeClr val="tx1">
                  <a:lumMod val="85000"/>
                  <a:lumOff val="15000"/>
                </a:schemeClr>
              </a:solidFill>
              <a:latin typeface="BIZ UDPゴシック" panose="020B0400000000000000" pitchFamily="50" charset="-128"/>
              <a:ea typeface="BIZ UDPゴシック" panose="020B0400000000000000" pitchFamily="50" charset="-128"/>
            </a:rPr>
            <a:t>ETC</a:t>
          </a:r>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カードは、カード番号通知の到着と前後して別便にて組織管理責任者さま宛てに送付いたします。</a:t>
          </a:r>
          <a:endParaRPr lang="en-US" altLang="ja-JP" sz="1100" b="0">
            <a:solidFill>
              <a:schemeClr val="tx1">
                <a:lumMod val="85000"/>
                <a:lumOff val="15000"/>
              </a:schemeClr>
            </a:solidFill>
            <a:latin typeface="BIZ UDPゴシック" panose="020B0400000000000000" pitchFamily="50" charset="-128"/>
            <a:ea typeface="BIZ UDPゴシック" panose="020B0400000000000000" pitchFamily="50" charset="-128"/>
          </a:endParaRPr>
        </a:p>
        <a:p>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p>
      </xdr:txBody>
    </xdr:sp>
    <xdr:clientData/>
  </xdr:twoCellAnchor>
  <xdr:twoCellAnchor>
    <xdr:from>
      <xdr:col>2</xdr:col>
      <xdr:colOff>916517</xdr:colOff>
      <xdr:row>0</xdr:row>
      <xdr:rowOff>120650</xdr:rowOff>
    </xdr:from>
    <xdr:to>
      <xdr:col>4</xdr:col>
      <xdr:colOff>1960739</xdr:colOff>
      <xdr:row>1</xdr:row>
      <xdr:rowOff>99132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513417" y="120650"/>
          <a:ext cx="3952522" cy="46108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rPr>
            <a:t>ETC</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カード申込書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615950</xdr:colOff>
      <xdr:row>0</xdr:row>
      <xdr:rowOff>190500</xdr:rowOff>
    </xdr:from>
    <xdr:to>
      <xdr:col>2</xdr:col>
      <xdr:colOff>1530350</xdr:colOff>
      <xdr:row>1</xdr:row>
      <xdr:rowOff>5997</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212850" y="190500"/>
          <a:ext cx="914400" cy="298097"/>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editAs="oneCell">
    <xdr:from>
      <xdr:col>4</xdr:col>
      <xdr:colOff>723900</xdr:colOff>
      <xdr:row>1</xdr:row>
      <xdr:rowOff>838200</xdr:rowOff>
    </xdr:from>
    <xdr:to>
      <xdr:col>6</xdr:col>
      <xdr:colOff>434975</xdr:colOff>
      <xdr:row>3</xdr:row>
      <xdr:rowOff>55174</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4238625" y="1314450"/>
          <a:ext cx="2625725" cy="788599"/>
        </a:xfrm>
        <a:prstGeom prst="rect">
          <a:avLst/>
        </a:prstGeom>
      </xdr:spPr>
    </xdr:pic>
    <xdr:clientData/>
  </xdr:twoCellAnchor>
  <xdr:twoCellAnchor>
    <xdr:from>
      <xdr:col>8</xdr:col>
      <xdr:colOff>92075</xdr:colOff>
      <xdr:row>0</xdr:row>
      <xdr:rowOff>69850</xdr:rowOff>
    </xdr:from>
    <xdr:to>
      <xdr:col>11</xdr:col>
      <xdr:colOff>236008</xdr:colOff>
      <xdr:row>0</xdr:row>
      <xdr:rowOff>419679</xdr:rowOff>
    </xdr:to>
    <xdr:sp macro="" textlink="">
      <xdr:nvSpPr>
        <xdr:cNvPr id="17" name="正方形/長方形 16">
          <a:hlinkClick xmlns:r="http://schemas.openxmlformats.org/officeDocument/2006/relationships" r:id="rId2"/>
          <a:extLst>
            <a:ext uri="{FF2B5EF4-FFF2-40B4-BE49-F238E27FC236}">
              <a16:creationId xmlns:a16="http://schemas.microsoft.com/office/drawing/2014/main" id="{00000000-0008-0000-0400-000011000000}"/>
            </a:ext>
          </a:extLst>
        </xdr:cNvPr>
        <xdr:cNvSpPr/>
      </xdr:nvSpPr>
      <xdr:spPr>
        <a:xfrm>
          <a:off x="7140575" y="69850"/>
          <a:ext cx="1506008"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0</xdr:col>
      <xdr:colOff>76199</xdr:colOff>
      <xdr:row>1</xdr:row>
      <xdr:rowOff>695325</xdr:rowOff>
    </xdr:from>
    <xdr:to>
      <xdr:col>4</xdr:col>
      <xdr:colOff>542925</xdr:colOff>
      <xdr:row>3</xdr:row>
      <xdr:rowOff>48683</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76199" y="1175385"/>
          <a:ext cx="3971926" cy="930698"/>
          <a:chOff x="120648" y="1213909"/>
          <a:chExt cx="4010026" cy="848783"/>
        </a:xfrm>
      </xdr:grpSpPr>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400-00000A000000}"/>
              </a:ext>
            </a:extLst>
          </xdr:cNvPr>
          <xdr:cNvSpPr/>
        </xdr:nvSpPr>
        <xdr:spPr>
          <a:xfrm>
            <a:off x="120648" y="1767417"/>
            <a:ext cx="3370792" cy="295275"/>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a:p>
        </xdr:txBody>
      </xdr:sp>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128145" y="1213909"/>
            <a:ext cx="4002529" cy="67204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a:t>
            </a:r>
            <a:r>
              <a:rPr lang="en-US" altLang="ja-JP" sz="900" b="0">
                <a:solidFill>
                  <a:schemeClr val="tx1"/>
                </a:solidFill>
                <a:latin typeface="BIZ UDPゴシック" panose="020B0400000000000000" pitchFamily="50" charset="-128"/>
                <a:ea typeface="BIZ UDPゴシック" panose="020B0400000000000000" pitchFamily="50" charset="-128"/>
              </a:rPr>
              <a:t>ETC</a:t>
            </a:r>
            <a:r>
              <a:rPr lang="ja-JP" altLang="en-US" sz="900" b="0">
                <a:solidFill>
                  <a:schemeClr val="tx1"/>
                </a:solidFill>
                <a:latin typeface="BIZ UDPゴシック" panose="020B0400000000000000" pitchFamily="50" charset="-128"/>
                <a:ea typeface="BIZ UDPゴシック" panose="020B0400000000000000" pitchFamily="50" charset="-128"/>
              </a:rPr>
              <a:t>カード特約」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323850</xdr:colOff>
      <xdr:row>0</xdr:row>
      <xdr:rowOff>0</xdr:rowOff>
    </xdr:from>
    <xdr:to>
      <xdr:col>7</xdr:col>
      <xdr:colOff>149225</xdr:colOff>
      <xdr:row>0</xdr:row>
      <xdr:rowOff>372533</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6753225" y="0"/>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216949</xdr:colOff>
      <xdr:row>12</xdr:row>
      <xdr:rowOff>151342</xdr:rowOff>
    </xdr:from>
    <xdr:to>
      <xdr:col>3</xdr:col>
      <xdr:colOff>304166</xdr:colOff>
      <xdr:row>13</xdr:row>
      <xdr:rowOff>134541</xdr:rowOff>
    </xdr:to>
    <xdr:sp macro="" textlink="">
      <xdr:nvSpPr>
        <xdr:cNvPr id="8" name="ホームベース 10">
          <a:extLst>
            <a:ext uri="{FF2B5EF4-FFF2-40B4-BE49-F238E27FC236}">
              <a16:creationId xmlns:a16="http://schemas.microsoft.com/office/drawing/2014/main" id="{00000000-0008-0000-0500-000008000000}"/>
            </a:ext>
          </a:extLst>
        </xdr:cNvPr>
        <xdr:cNvSpPr/>
      </xdr:nvSpPr>
      <xdr:spPr bwMode="auto">
        <a:xfrm>
          <a:off x="216949" y="1135592"/>
          <a:ext cx="933884" cy="290116"/>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1</a:t>
          </a:r>
          <a:r>
            <a:rPr lang="ja-JP" altLang="en-US" b="1">
              <a:solidFill>
                <a:schemeClr val="bg1"/>
              </a:solidFill>
              <a:latin typeface="BIZ UDPゴシック" panose="020B0400000000000000" pitchFamily="50" charset="-128"/>
              <a:ea typeface="BIZ UDPゴシック" panose="020B0400000000000000" pitchFamily="50" charset="-128"/>
            </a:rPr>
            <a:t>　入力</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209901</xdr:colOff>
      <xdr:row>26</xdr:row>
      <xdr:rowOff>317145</xdr:rowOff>
    </xdr:from>
    <xdr:to>
      <xdr:col>14</xdr:col>
      <xdr:colOff>15252</xdr:colOff>
      <xdr:row>27</xdr:row>
      <xdr:rowOff>152835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6420201" y="5517795"/>
          <a:ext cx="180001" cy="203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chemeClr val="tx1"/>
              </a:solidFill>
              <a:latin typeface="BIZ UDPゴシック" panose="020B0400000000000000" pitchFamily="50" charset="-128"/>
              <a:ea typeface="BIZ UDPゴシック" panose="020B0400000000000000" pitchFamily="50" charset="-128"/>
            </a:rPr>
            <a:t>※</a:t>
          </a:r>
          <a:endParaRPr kumimoji="1" lang="ja-JP" altLang="en-US" sz="8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373380</xdr:colOff>
          <xdr:row>21</xdr:row>
          <xdr:rowOff>7620</xdr:rowOff>
        </xdr:from>
        <xdr:to>
          <xdr:col>15</xdr:col>
          <xdr:colOff>365760</xdr:colOff>
          <xdr:row>22</xdr:row>
          <xdr:rowOff>7620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15</xdr:col>
          <xdr:colOff>373380</xdr:colOff>
          <xdr:row>24</xdr:row>
          <xdr:rowOff>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7620</xdr:rowOff>
        </xdr:from>
        <xdr:to>
          <xdr:col>12</xdr:col>
          <xdr:colOff>0</xdr:colOff>
          <xdr:row>26</xdr:row>
          <xdr:rowOff>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15866</xdr:colOff>
      <xdr:row>36</xdr:row>
      <xdr:rowOff>225425</xdr:rowOff>
    </xdr:from>
    <xdr:to>
      <xdr:col>3</xdr:col>
      <xdr:colOff>335916</xdr:colOff>
      <xdr:row>38</xdr:row>
      <xdr:rowOff>11775</xdr:rowOff>
    </xdr:to>
    <xdr:sp macro="" textlink="">
      <xdr:nvSpPr>
        <xdr:cNvPr id="10" name="ホームベース 18">
          <a:extLst>
            <a:ext uri="{FF2B5EF4-FFF2-40B4-BE49-F238E27FC236}">
              <a16:creationId xmlns:a16="http://schemas.microsoft.com/office/drawing/2014/main" id="{00000000-0008-0000-0500-00000A000000}"/>
            </a:ext>
          </a:extLst>
        </xdr:cNvPr>
        <xdr:cNvSpPr/>
      </xdr:nvSpPr>
      <xdr:spPr bwMode="auto">
        <a:xfrm>
          <a:off x="244466" y="8435975"/>
          <a:ext cx="936000" cy="28800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2</a:t>
          </a:r>
          <a:r>
            <a:rPr lang="ja-JP" altLang="en-US" b="1">
              <a:solidFill>
                <a:schemeClr val="bg1"/>
              </a:solidFill>
              <a:latin typeface="BIZ UDPゴシック" panose="020B0400000000000000" pitchFamily="50" charset="-128"/>
              <a:ea typeface="BIZ UDPゴシック" panose="020B0400000000000000" pitchFamily="50" charset="-128"/>
            </a:rPr>
            <a:t>　印刷</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15866</xdr:colOff>
      <xdr:row>44</xdr:row>
      <xdr:rowOff>133350</xdr:rowOff>
    </xdr:from>
    <xdr:to>
      <xdr:col>3</xdr:col>
      <xdr:colOff>335916</xdr:colOff>
      <xdr:row>45</xdr:row>
      <xdr:rowOff>116550</xdr:rowOff>
    </xdr:to>
    <xdr:sp macro="" textlink="">
      <xdr:nvSpPr>
        <xdr:cNvPr id="11" name="ホームベース 19">
          <a:extLst>
            <a:ext uri="{FF2B5EF4-FFF2-40B4-BE49-F238E27FC236}">
              <a16:creationId xmlns:a16="http://schemas.microsoft.com/office/drawing/2014/main" id="{00000000-0008-0000-0500-00000B000000}"/>
            </a:ext>
          </a:extLst>
        </xdr:cNvPr>
        <xdr:cNvSpPr/>
      </xdr:nvSpPr>
      <xdr:spPr bwMode="auto">
        <a:xfrm>
          <a:off x="244466" y="10534650"/>
          <a:ext cx="936000" cy="28800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200" b="1">
              <a:solidFill>
                <a:schemeClr val="bg1"/>
              </a:solidFill>
              <a:latin typeface="BIZ UDPゴシック" panose="020B0400000000000000" pitchFamily="50" charset="-128"/>
              <a:ea typeface="BIZ UDPゴシック" panose="020B0400000000000000" pitchFamily="50" charset="-128"/>
            </a:rPr>
            <a:t>3</a:t>
          </a:r>
          <a:r>
            <a:rPr lang="ja-JP" altLang="en-US" sz="1200" b="1">
              <a:solidFill>
                <a:schemeClr val="bg1"/>
              </a:solidFill>
              <a:latin typeface="BIZ UDPゴシック" panose="020B0400000000000000" pitchFamily="50" charset="-128"/>
              <a:ea typeface="BIZ UDPゴシック" panose="020B0400000000000000" pitchFamily="50" charset="-128"/>
            </a:rPr>
            <a:t>　</a:t>
          </a:r>
          <a:r>
            <a:rPr lang="ja-JP" altLang="en-US" sz="1400" b="1">
              <a:solidFill>
                <a:schemeClr val="bg1"/>
              </a:solidFill>
              <a:latin typeface="BIZ UDPゴシック" panose="020B0400000000000000" pitchFamily="50" charset="-128"/>
              <a:ea typeface="BIZ UDPゴシック" panose="020B0400000000000000" pitchFamily="50" charset="-128"/>
            </a:rPr>
            <a:t>押印</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13749</xdr:colOff>
      <xdr:row>49</xdr:row>
      <xdr:rowOff>101600</xdr:rowOff>
    </xdr:from>
    <xdr:to>
      <xdr:col>3</xdr:col>
      <xdr:colOff>333799</xdr:colOff>
      <xdr:row>50</xdr:row>
      <xdr:rowOff>84800</xdr:rowOff>
    </xdr:to>
    <xdr:sp macro="" textlink="">
      <xdr:nvSpPr>
        <xdr:cNvPr id="12" name="ホームベース 20">
          <a:extLst>
            <a:ext uri="{FF2B5EF4-FFF2-40B4-BE49-F238E27FC236}">
              <a16:creationId xmlns:a16="http://schemas.microsoft.com/office/drawing/2014/main" id="{00000000-0008-0000-0500-00000C000000}"/>
            </a:ext>
          </a:extLst>
        </xdr:cNvPr>
        <xdr:cNvSpPr/>
      </xdr:nvSpPr>
      <xdr:spPr bwMode="auto">
        <a:xfrm>
          <a:off x="242349" y="11753850"/>
          <a:ext cx="936000" cy="28800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4</a:t>
          </a:r>
          <a:r>
            <a:rPr lang="ja-JP" altLang="en-US" b="1">
              <a:solidFill>
                <a:schemeClr val="bg1"/>
              </a:solidFill>
              <a:latin typeface="BIZ UDPゴシック" panose="020B0400000000000000" pitchFamily="50" charset="-128"/>
              <a:ea typeface="BIZ UDPゴシック" panose="020B0400000000000000" pitchFamily="50" charset="-128"/>
            </a:rPr>
            <a:t>　送付</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512762</xdr:colOff>
      <xdr:row>26</xdr:row>
      <xdr:rowOff>326494</xdr:rowOff>
    </xdr:from>
    <xdr:to>
      <xdr:col>8</xdr:col>
      <xdr:colOff>124617</xdr:colOff>
      <xdr:row>28</xdr:row>
      <xdr:rowOff>158750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862262" y="6475411"/>
          <a:ext cx="1633272" cy="551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BIZ UDPゴシック" panose="020B0400000000000000" pitchFamily="50" charset="-128"/>
              <a:ea typeface="BIZ UDPゴシック" panose="020B0400000000000000" pitchFamily="50" charset="-128"/>
            </a:rPr>
            <a:t>通帳の記号のあとにハイフン</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700">
              <a:solidFill>
                <a:schemeClr val="tx1"/>
              </a:solidFill>
              <a:latin typeface="BIZ UDPゴシック" panose="020B0400000000000000" pitchFamily="50" charset="-128"/>
              <a:ea typeface="BIZ UDPゴシック" panose="020B0400000000000000" pitchFamily="50" charset="-128"/>
            </a:rPr>
            <a:t>と数字がある場合は、</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700">
              <a:solidFill>
                <a:schemeClr val="tx1"/>
              </a:solidFill>
              <a:latin typeface="BIZ UDPゴシック" panose="020B0400000000000000" pitchFamily="50" charset="-128"/>
              <a:ea typeface="BIZ UDPゴシック" panose="020B0400000000000000" pitchFamily="50" charset="-128"/>
            </a:rPr>
            <a:t>※</a:t>
          </a:r>
          <a:r>
            <a:rPr kumimoji="1" lang="ja-JP" altLang="en-US" sz="700">
              <a:solidFill>
                <a:schemeClr val="tx1"/>
              </a:solidFill>
              <a:latin typeface="BIZ UDPゴシック" panose="020B0400000000000000" pitchFamily="50" charset="-128"/>
              <a:ea typeface="BIZ UDPゴシック" panose="020B0400000000000000" pitchFamily="50" charset="-128"/>
            </a:rPr>
            <a:t>欄にご記入ください</a:t>
          </a:r>
        </a:p>
      </xdr:txBody>
    </xdr:sp>
    <xdr:clientData/>
  </xdr:twoCellAnchor>
  <xdr:twoCellAnchor>
    <xdr:from>
      <xdr:col>0</xdr:col>
      <xdr:colOff>225770</xdr:colOff>
      <xdr:row>15</xdr:row>
      <xdr:rowOff>279703</xdr:rowOff>
    </xdr:from>
    <xdr:to>
      <xdr:col>9</xdr:col>
      <xdr:colOff>345713</xdr:colOff>
      <xdr:row>15</xdr:row>
      <xdr:rowOff>286757</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flipV="1">
          <a:off x="225770" y="3101925"/>
          <a:ext cx="4811887" cy="7054"/>
        </a:xfrm>
        <a:prstGeom prst="line">
          <a:avLst/>
        </a:prstGeom>
        <a:ln w="127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501650</xdr:colOff>
      <xdr:row>27</xdr:row>
      <xdr:rowOff>38100</xdr:rowOff>
    </xdr:from>
    <xdr:to>
      <xdr:col>7</xdr:col>
      <xdr:colOff>438150</xdr:colOff>
      <xdr:row>27</xdr:row>
      <xdr:rowOff>374650</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2838450" y="5607050"/>
          <a:ext cx="1435100" cy="330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298450</xdr:colOff>
      <xdr:row>49</xdr:row>
      <xdr:rowOff>107950</xdr:rowOff>
    </xdr:from>
    <xdr:to>
      <xdr:col>11</xdr:col>
      <xdr:colOff>368300</xdr:colOff>
      <xdr:row>50</xdr:row>
      <xdr:rowOff>76200</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143000" y="11760200"/>
          <a:ext cx="46863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必須　</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本ファイル</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をアップロード後、</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3</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日以内に</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送付して</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ください。</a:t>
          </a:r>
          <a:endParaRPr lang="ja-JP" altLang="ja-JP" sz="1100" b="1">
            <a:solidFill>
              <a:srgbClr val="FF0000"/>
            </a:solidFill>
            <a:effectLst/>
            <a:latin typeface="BIZ UDPゴシック" panose="020B0400000000000000" pitchFamily="50" charset="-128"/>
            <a:ea typeface="BIZ UDPゴシック" panose="020B0400000000000000" pitchFamily="50" charset="-128"/>
          </a:endParaRPr>
        </a:p>
        <a:p>
          <a:pPr eaLnBrk="1" fontAlgn="auto" latinLnBrk="0" hangingPunct="1"/>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13749</xdr:colOff>
      <xdr:row>60</xdr:row>
      <xdr:rowOff>56464</xdr:rowOff>
    </xdr:from>
    <xdr:to>
      <xdr:col>3</xdr:col>
      <xdr:colOff>476250</xdr:colOff>
      <xdr:row>61</xdr:row>
      <xdr:rowOff>41075</xdr:rowOff>
    </xdr:to>
    <xdr:sp macro="" textlink="">
      <xdr:nvSpPr>
        <xdr:cNvPr id="19" name="ホームベース 5">
          <a:extLst>
            <a:ext uri="{FF2B5EF4-FFF2-40B4-BE49-F238E27FC236}">
              <a16:creationId xmlns:a16="http://schemas.microsoft.com/office/drawing/2014/main" id="{00000000-0008-0000-0500-000013000000}"/>
            </a:ext>
          </a:extLst>
        </xdr:cNvPr>
        <xdr:cNvSpPr/>
      </xdr:nvSpPr>
      <xdr:spPr bwMode="auto">
        <a:xfrm>
          <a:off x="246582" y="15635131"/>
          <a:ext cx="1076335" cy="291527"/>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1050" b="1">
              <a:solidFill>
                <a:schemeClr val="bg1"/>
              </a:solidFill>
              <a:latin typeface="BIZ UDPゴシック" panose="020B0400000000000000" pitchFamily="50" charset="-128"/>
              <a:ea typeface="BIZ UDPゴシック" panose="020B0400000000000000" pitchFamily="50" charset="-128"/>
            </a:rPr>
            <a:t>５ ｱｯﾌﾟﾛｰﾄﾞ</a:t>
          </a:r>
          <a:endParaRPr lang="en-US" altLang="ja-JP"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116412</xdr:colOff>
      <xdr:row>0</xdr:row>
      <xdr:rowOff>105834</xdr:rowOff>
    </xdr:from>
    <xdr:to>
      <xdr:col>29</xdr:col>
      <xdr:colOff>402166</xdr:colOff>
      <xdr:row>1</xdr:row>
      <xdr:rowOff>201083</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a:xfrm>
          <a:off x="8456079" y="105834"/>
          <a:ext cx="1555754" cy="402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25</xdr:col>
      <xdr:colOff>52915</xdr:colOff>
      <xdr:row>0</xdr:row>
      <xdr:rowOff>21168</xdr:rowOff>
    </xdr:from>
    <xdr:to>
      <xdr:col>26</xdr:col>
      <xdr:colOff>8465</xdr:colOff>
      <xdr:row>0</xdr:row>
      <xdr:rowOff>296335</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bwMode="auto">
        <a:xfrm>
          <a:off x="8075082" y="21168"/>
          <a:ext cx="273050" cy="275167"/>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05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4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52918</xdr:colOff>
      <xdr:row>1</xdr:row>
      <xdr:rowOff>74083</xdr:rowOff>
    </xdr:from>
    <xdr:to>
      <xdr:col>14</xdr:col>
      <xdr:colOff>306917</xdr:colOff>
      <xdr:row>2</xdr:row>
      <xdr:rowOff>221899</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bwMode="auto">
        <a:xfrm>
          <a:off x="1587501" y="381000"/>
          <a:ext cx="5312833" cy="45473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 法人カードレスサービス　口座引落し申込書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14112</xdr:colOff>
      <xdr:row>46</xdr:row>
      <xdr:rowOff>342198</xdr:rowOff>
    </xdr:from>
    <xdr:to>
      <xdr:col>25</xdr:col>
      <xdr:colOff>278695</xdr:colOff>
      <xdr:row>47</xdr:row>
      <xdr:rowOff>49391</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4112" y="12153198"/>
          <a:ext cx="8209139" cy="881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148166</xdr:colOff>
      <xdr:row>2</xdr:row>
      <xdr:rowOff>285750</xdr:rowOff>
    </xdr:from>
    <xdr:to>
      <xdr:col>25</xdr:col>
      <xdr:colOff>67741</xdr:colOff>
      <xdr:row>4</xdr:row>
      <xdr:rowOff>155574</xdr:rowOff>
    </xdr:to>
    <xdr:grpSp>
      <xdr:nvGrpSpPr>
        <xdr:cNvPr id="36" name="グループ化 35">
          <a:extLst>
            <a:ext uri="{FF2B5EF4-FFF2-40B4-BE49-F238E27FC236}">
              <a16:creationId xmlns:a16="http://schemas.microsoft.com/office/drawing/2014/main" id="{00000000-0008-0000-0500-000024000000}"/>
            </a:ext>
          </a:extLst>
        </xdr:cNvPr>
        <xdr:cNvGrpSpPr/>
      </xdr:nvGrpSpPr>
      <xdr:grpSpPr>
        <a:xfrm>
          <a:off x="148166" y="895350"/>
          <a:ext cx="7920575" cy="521757"/>
          <a:chOff x="115703" y="121709"/>
          <a:chExt cx="7941742" cy="483658"/>
        </a:xfrm>
      </xdr:grpSpPr>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15703" y="121709"/>
            <a:ext cx="7941742" cy="483658"/>
          </a:xfrm>
          <a:prstGeom prst="rect">
            <a:avLst/>
          </a:prstGeom>
          <a:solidFill>
            <a:schemeClr val="accent6">
              <a:lumMod val="20000"/>
              <a:lumOff val="80000"/>
            </a:schemeClr>
          </a:solidFill>
          <a:ln w="6350">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正方形/長方形 37">
            <a:extLst>
              <a:ext uri="{FF2B5EF4-FFF2-40B4-BE49-F238E27FC236}">
                <a16:creationId xmlns:a16="http://schemas.microsoft.com/office/drawing/2014/main" id="{00000000-0008-0000-0500-000026000000}"/>
              </a:ext>
            </a:extLst>
          </xdr:cNvPr>
          <xdr:cNvSpPr/>
        </xdr:nvSpPr>
        <xdr:spPr bwMode="auto">
          <a:xfrm>
            <a:off x="207357" y="202966"/>
            <a:ext cx="7768949" cy="32219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1">
                <a:solidFill>
                  <a:schemeClr val="tx1"/>
                </a:solidFill>
                <a:latin typeface="BIZ UDPゴシック" panose="020B0400000000000000" pitchFamily="50" charset="-128"/>
                <a:ea typeface="BIZ UDPゴシック" panose="020B0400000000000000" pitchFamily="50" charset="-128"/>
              </a:rPr>
              <a:t>口座引落し変更手続き手順</a:t>
            </a:r>
            <a:endParaRPr lang="en-US" altLang="ja-JP" sz="16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9" name="ホームベース 38">
            <a:extLst>
              <a:ext uri="{FF2B5EF4-FFF2-40B4-BE49-F238E27FC236}">
                <a16:creationId xmlns:a16="http://schemas.microsoft.com/office/drawing/2014/main" id="{00000000-0008-0000-0500-000027000000}"/>
              </a:ext>
            </a:extLst>
          </xdr:cNvPr>
          <xdr:cNvSpPr/>
        </xdr:nvSpPr>
        <xdr:spPr bwMode="auto">
          <a:xfrm>
            <a:off x="2948425" y="224932"/>
            <a:ext cx="953639"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1</a:t>
            </a:r>
            <a:r>
              <a:rPr lang="ja-JP" altLang="en-US" b="1">
                <a:solidFill>
                  <a:schemeClr val="bg1"/>
                </a:solidFill>
                <a:latin typeface="BIZ UDPゴシック" panose="020B0400000000000000" pitchFamily="50" charset="-128"/>
                <a:ea typeface="BIZ UDPゴシック" panose="020B0400000000000000" pitchFamily="50" charset="-128"/>
              </a:rPr>
              <a:t>　入力</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40" name="ホームベース 39">
            <a:extLst>
              <a:ext uri="{FF2B5EF4-FFF2-40B4-BE49-F238E27FC236}">
                <a16:creationId xmlns:a16="http://schemas.microsoft.com/office/drawing/2014/main" id="{00000000-0008-0000-0500-000028000000}"/>
              </a:ext>
            </a:extLst>
          </xdr:cNvPr>
          <xdr:cNvSpPr/>
        </xdr:nvSpPr>
        <xdr:spPr bwMode="auto">
          <a:xfrm>
            <a:off x="3957567" y="224932"/>
            <a:ext cx="939527"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2</a:t>
            </a:r>
            <a:r>
              <a:rPr lang="ja-JP" altLang="en-US" b="1">
                <a:solidFill>
                  <a:schemeClr val="bg1"/>
                </a:solidFill>
                <a:latin typeface="BIZ UDPゴシック" panose="020B0400000000000000" pitchFamily="50" charset="-128"/>
                <a:ea typeface="BIZ UDPゴシック" panose="020B0400000000000000" pitchFamily="50" charset="-128"/>
              </a:rPr>
              <a:t>　印刷</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41" name="ホームベース 40">
            <a:extLst>
              <a:ext uri="{FF2B5EF4-FFF2-40B4-BE49-F238E27FC236}">
                <a16:creationId xmlns:a16="http://schemas.microsoft.com/office/drawing/2014/main" id="{00000000-0008-0000-0500-000029000000}"/>
              </a:ext>
            </a:extLst>
          </xdr:cNvPr>
          <xdr:cNvSpPr/>
        </xdr:nvSpPr>
        <xdr:spPr bwMode="auto">
          <a:xfrm>
            <a:off x="4952597" y="224932"/>
            <a:ext cx="925417"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200" b="1">
                <a:solidFill>
                  <a:schemeClr val="bg1"/>
                </a:solidFill>
                <a:latin typeface="BIZ UDPゴシック" panose="020B0400000000000000" pitchFamily="50" charset="-128"/>
                <a:ea typeface="BIZ UDPゴシック" panose="020B0400000000000000" pitchFamily="50" charset="-128"/>
              </a:rPr>
              <a:t>3</a:t>
            </a:r>
            <a:r>
              <a:rPr lang="ja-JP" altLang="en-US" sz="1200" b="1">
                <a:solidFill>
                  <a:schemeClr val="bg1"/>
                </a:solidFill>
                <a:latin typeface="BIZ UDPゴシック" panose="020B0400000000000000" pitchFamily="50" charset="-128"/>
                <a:ea typeface="BIZ UDPゴシック" panose="020B0400000000000000" pitchFamily="50" charset="-128"/>
              </a:rPr>
              <a:t>　</a:t>
            </a:r>
            <a:r>
              <a:rPr lang="ja-JP" altLang="en-US" sz="1400" b="1">
                <a:solidFill>
                  <a:schemeClr val="bg1"/>
                </a:solidFill>
                <a:latin typeface="BIZ UDPゴシック" panose="020B0400000000000000" pitchFamily="50" charset="-128"/>
                <a:ea typeface="BIZ UDPゴシック" panose="020B0400000000000000" pitchFamily="50" charset="-128"/>
              </a:rPr>
              <a:t>押印</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42" name="ホームベース 41">
            <a:extLst>
              <a:ext uri="{FF2B5EF4-FFF2-40B4-BE49-F238E27FC236}">
                <a16:creationId xmlns:a16="http://schemas.microsoft.com/office/drawing/2014/main" id="{00000000-0008-0000-0500-00002A000000}"/>
              </a:ext>
            </a:extLst>
          </xdr:cNvPr>
          <xdr:cNvSpPr/>
        </xdr:nvSpPr>
        <xdr:spPr bwMode="auto">
          <a:xfrm>
            <a:off x="5933517" y="224932"/>
            <a:ext cx="928945"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4</a:t>
            </a:r>
            <a:r>
              <a:rPr lang="ja-JP" altLang="en-US" b="1">
                <a:solidFill>
                  <a:schemeClr val="bg1"/>
                </a:solidFill>
                <a:latin typeface="BIZ UDPゴシック" panose="020B0400000000000000" pitchFamily="50" charset="-128"/>
                <a:ea typeface="BIZ UDPゴシック" panose="020B0400000000000000" pitchFamily="50" charset="-128"/>
              </a:rPr>
              <a:t>　送付</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43" name="ホームベース 5">
            <a:extLst>
              <a:ext uri="{FF2B5EF4-FFF2-40B4-BE49-F238E27FC236}">
                <a16:creationId xmlns:a16="http://schemas.microsoft.com/office/drawing/2014/main" id="{00000000-0008-0000-0500-00002B000000}"/>
              </a:ext>
            </a:extLst>
          </xdr:cNvPr>
          <xdr:cNvSpPr/>
        </xdr:nvSpPr>
        <xdr:spPr bwMode="auto">
          <a:xfrm>
            <a:off x="6917964" y="224932"/>
            <a:ext cx="1050574"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1050" b="1">
                <a:solidFill>
                  <a:schemeClr val="bg1"/>
                </a:solidFill>
                <a:latin typeface="BIZ UDPゴシック" panose="020B0400000000000000" pitchFamily="50" charset="-128"/>
                <a:ea typeface="BIZ UDPゴシック" panose="020B0400000000000000" pitchFamily="50" charset="-128"/>
              </a:rPr>
              <a:t>５ ｱｯﾌﾟﾛｰﾄﾞ</a:t>
            </a:r>
            <a:endParaRPr lang="en-US" altLang="ja-JP" sz="1050" b="1">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162278</xdr:colOff>
      <xdr:row>16</xdr:row>
      <xdr:rowOff>84666</xdr:rowOff>
    </xdr:from>
    <xdr:to>
      <xdr:col>25</xdr:col>
      <xdr:colOff>230893</xdr:colOff>
      <xdr:row>20</xdr:row>
      <xdr:rowOff>141112</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162278" y="3225799"/>
          <a:ext cx="8069615" cy="1140180"/>
          <a:chOff x="193279" y="6436563"/>
          <a:chExt cx="7795897" cy="890667"/>
        </a:xfrm>
        <a:noFill/>
      </xdr:grpSpPr>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324779" y="6455748"/>
            <a:ext cx="7664397" cy="87148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ご設定いただける口座は法人名義のみとなります。</a:t>
            </a:r>
            <a:r>
              <a:rPr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lang="en-US" altLang="ja-JP" sz="1000">
              <a:solidFill>
                <a:sysClr val="windowText" lastClr="000000"/>
              </a:solidFill>
              <a:latin typeface="BIZ UDPゴシック" panose="020B0400000000000000" pitchFamily="50" charset="-128"/>
              <a:ea typeface="BIZ UDPゴシック" panose="020B0400000000000000" pitchFamily="50" charset="-128"/>
            </a:endParaRPr>
          </a:p>
          <a:p>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口座名義およびフリガナは金融機関へご登録の内容のとおり省略せず、すべてご入力ください。</a:t>
            </a:r>
            <a:r>
              <a:rPr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お支払い方法が口座引落しの場合、請求明細書の</a:t>
            </a:r>
            <a:r>
              <a:rPr kumimoji="0"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口座名義</a:t>
            </a:r>
            <a:r>
              <a:rPr kumimoji="0"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欄は法人名のみが記載されます。 </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口座引落しの手続きはユーシーカード株式会社に依頼しているため、ご通帳の取引先欄の表示は「</a:t>
            </a:r>
            <a:r>
              <a:rPr lang="en-US" altLang="ja-JP"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UC</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lang="ja-JP" altLang="en-US" sz="1000">
                <a:solidFill>
                  <a:sysClr val="windowText" lastClr="000000"/>
                </a:solidFill>
                <a:latin typeface="BIZ UDPゴシック" panose="020B0400000000000000" pitchFamily="50" charset="-128"/>
                <a:ea typeface="BIZ UDPゴシック" panose="020B0400000000000000" pitchFamily="50" charset="-128"/>
              </a:rPr>
              <a:t>となります。</a:t>
            </a:r>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（一部金融機関は除く）</a:t>
            </a:r>
            <a:endParaRPr lang="ja-JP" altLang="ja-JP" sz="1000">
              <a:solidFill>
                <a:sysClr val="windowText" lastClr="000000"/>
              </a:solidFill>
              <a:effectLst/>
              <a:latin typeface="BIZ UDPゴシック" panose="020B0400000000000000" pitchFamily="50" charset="-128"/>
              <a:ea typeface="BIZ UDPゴシック" panose="020B0400000000000000" pitchFamily="50" charset="-128"/>
            </a:endParaRPr>
          </a:p>
        </xdr:txBody>
      </xdr:sp>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256021" y="6546837"/>
            <a:ext cx="7714449" cy="687085"/>
          </a:xfrm>
          <a:prstGeom prst="rect">
            <a:avLst/>
          </a:prstGeom>
          <a:grpFill/>
          <a:ln w="63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stretch>
            <a:fillRect/>
          </a:stretch>
        </xdr:blipFill>
        <xdr:spPr>
          <a:xfrm>
            <a:off x="193279" y="6436563"/>
            <a:ext cx="782642" cy="194415"/>
          </a:xfrm>
          <a:prstGeom prst="rect">
            <a:avLst/>
          </a:prstGeom>
          <a:grpFill/>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130969</xdr:colOff>
      <xdr:row>21</xdr:row>
      <xdr:rowOff>8730</xdr:rowOff>
    </xdr:from>
    <xdr:to>
      <xdr:col>4</xdr:col>
      <xdr:colOff>107157</xdr:colOff>
      <xdr:row>41</xdr:row>
      <xdr:rowOff>40047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73844" y="3209130"/>
          <a:ext cx="404813" cy="312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いずれか一方をご指定のうえ、ご記入ください</a:t>
          </a:r>
        </a:p>
      </xdr:txBody>
    </xdr:sp>
    <xdr:clientData/>
  </xdr:twoCellAnchor>
  <xdr:twoCellAnchor editAs="oneCell">
    <xdr:from>
      <xdr:col>5</xdr:col>
      <xdr:colOff>38102</xdr:colOff>
      <xdr:row>16</xdr:row>
      <xdr:rowOff>46831</xdr:rowOff>
    </xdr:from>
    <xdr:to>
      <xdr:col>13</xdr:col>
      <xdr:colOff>119102</xdr:colOff>
      <xdr:row>18</xdr:row>
      <xdr:rowOff>1175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52477" y="2485231"/>
          <a:ext cx="1224000" cy="2591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振替日・払込日</a:t>
          </a:r>
        </a:p>
      </xdr:txBody>
    </xdr:sp>
    <xdr:clientData/>
  </xdr:twoCellAnchor>
  <xdr:twoCellAnchor editAs="oneCell">
    <xdr:from>
      <xdr:col>13</xdr:col>
      <xdr:colOff>119070</xdr:colOff>
      <xdr:row>16</xdr:row>
      <xdr:rowOff>46831</xdr:rowOff>
    </xdr:from>
    <xdr:to>
      <xdr:col>31</xdr:col>
      <xdr:colOff>119061</xdr:colOff>
      <xdr:row>18</xdr:row>
      <xdr:rowOff>-1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76445" y="2523331"/>
          <a:ext cx="2571741" cy="2627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毎月</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日</a:t>
          </a:r>
          <a:r>
            <a:rPr kumimoji="1" lang="ja-JP" altLang="en-US" sz="800">
              <a:solidFill>
                <a:schemeClr val="tx1"/>
              </a:solidFill>
              <a:latin typeface="BIZ UDPゴシック" panose="020B0400000000000000" pitchFamily="50" charset="-128"/>
              <a:ea typeface="BIZ UDPゴシック" panose="020B0400000000000000" pitchFamily="50" charset="-128"/>
            </a:rPr>
            <a:t>（金融機関休業日の場合はその翌営業日）</a:t>
          </a:r>
        </a:p>
      </xdr:txBody>
    </xdr:sp>
    <xdr:clientData/>
  </xdr:twoCellAnchor>
  <xdr:twoCellAnchor editAs="oneCell">
    <xdr:from>
      <xdr:col>5</xdr:col>
      <xdr:colOff>39690</xdr:colOff>
      <xdr:row>12</xdr:row>
      <xdr:rowOff>38891</xdr:rowOff>
    </xdr:from>
    <xdr:to>
      <xdr:col>13</xdr:col>
      <xdr:colOff>120691</xdr:colOff>
      <xdr:row>15</xdr:row>
      <xdr:rowOff>97654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54065" y="1867691"/>
          <a:ext cx="1224001" cy="515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収納企業名</a:t>
          </a:r>
        </a:p>
      </xdr:txBody>
    </xdr:sp>
    <xdr:clientData/>
  </xdr:twoCellAnchor>
  <xdr:twoCellAnchor editAs="oneCell">
    <xdr:from>
      <xdr:col>13</xdr:col>
      <xdr:colOff>120654</xdr:colOff>
      <xdr:row>12</xdr:row>
      <xdr:rowOff>38892</xdr:rowOff>
    </xdr:from>
    <xdr:to>
      <xdr:col>27</xdr:col>
      <xdr:colOff>64403</xdr:colOff>
      <xdr:row>13</xdr:row>
      <xdr:rowOff>144050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978029" y="1867692"/>
          <a:ext cx="1943999" cy="257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　ユーシーカード株式会社</a:t>
          </a:r>
        </a:p>
      </xdr:txBody>
    </xdr:sp>
    <xdr:clientData/>
  </xdr:twoCellAnchor>
  <xdr:twoCellAnchor editAs="oneCell">
    <xdr:from>
      <xdr:col>5</xdr:col>
      <xdr:colOff>0</xdr:colOff>
      <xdr:row>18</xdr:row>
      <xdr:rowOff>95250</xdr:rowOff>
    </xdr:from>
    <xdr:to>
      <xdr:col>56</xdr:col>
      <xdr:colOff>121437</xdr:colOff>
      <xdr:row>33</xdr:row>
      <xdr:rowOff>69273</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714375" y="2838450"/>
          <a:ext cx="7417587" cy="2260023"/>
        </a:xfrm>
        <a:prstGeom prst="roundRect">
          <a:avLst>
            <a:gd name="adj" fmla="val 91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57149</xdr:colOff>
      <xdr:row>18</xdr:row>
      <xdr:rowOff>67540</xdr:rowOff>
    </xdr:from>
    <xdr:to>
      <xdr:col>7</xdr:col>
      <xdr:colOff>123824</xdr:colOff>
      <xdr:row>34</xdr:row>
      <xdr:rowOff>113435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71524" y="2810740"/>
          <a:ext cx="352425" cy="2531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ゆうちょ銀行以外の金融機関</a:t>
          </a:r>
        </a:p>
      </xdr:txBody>
    </xdr:sp>
    <xdr:clientData/>
  </xdr:twoCellAnchor>
  <xdr:twoCellAnchor editAs="oneCell">
    <xdr:from>
      <xdr:col>8</xdr:col>
      <xdr:colOff>0</xdr:colOff>
      <xdr:row>18</xdr:row>
      <xdr:rowOff>95250</xdr:rowOff>
    </xdr:from>
    <xdr:to>
      <xdr:col>8</xdr:col>
      <xdr:colOff>0</xdr:colOff>
      <xdr:row>33</xdr:row>
      <xdr:rowOff>79295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1143000" y="2838450"/>
          <a:ext cx="0" cy="2270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0</xdr:colOff>
      <xdr:row>26</xdr:row>
      <xdr:rowOff>9525</xdr:rowOff>
    </xdr:from>
    <xdr:to>
      <xdr:col>56</xdr:col>
      <xdr:colOff>118061</xdr:colOff>
      <xdr:row>26</xdr:row>
      <xdr:rowOff>9525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1143000" y="397192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53</xdr:col>
      <xdr:colOff>133350</xdr:colOff>
      <xdr:row>27</xdr:row>
      <xdr:rowOff>151534</xdr:rowOff>
    </xdr:from>
    <xdr:to>
      <xdr:col>53</xdr:col>
      <xdr:colOff>133350</xdr:colOff>
      <xdr:row>33</xdr:row>
      <xdr:rowOff>80352</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77152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27</xdr:row>
      <xdr:rowOff>151534</xdr:rowOff>
    </xdr:from>
    <xdr:to>
      <xdr:col>51</xdr:col>
      <xdr:colOff>0</xdr:colOff>
      <xdr:row>33</xdr:row>
      <xdr:rowOff>80352</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728662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47</xdr:col>
      <xdr:colOff>133350</xdr:colOff>
      <xdr:row>27</xdr:row>
      <xdr:rowOff>151534</xdr:rowOff>
    </xdr:from>
    <xdr:to>
      <xdr:col>47</xdr:col>
      <xdr:colOff>133350</xdr:colOff>
      <xdr:row>33</xdr:row>
      <xdr:rowOff>80352</xdr:rowOff>
    </xdr:to>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684847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45</xdr:col>
      <xdr:colOff>9525</xdr:colOff>
      <xdr:row>27</xdr:row>
      <xdr:rowOff>151534</xdr:rowOff>
    </xdr:from>
    <xdr:to>
      <xdr:col>45</xdr:col>
      <xdr:colOff>9525</xdr:colOff>
      <xdr:row>33</xdr:row>
      <xdr:rowOff>80352</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643890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0</xdr:colOff>
      <xdr:row>27</xdr:row>
      <xdr:rowOff>151534</xdr:rowOff>
    </xdr:from>
    <xdr:to>
      <xdr:col>42</xdr:col>
      <xdr:colOff>0</xdr:colOff>
      <xdr:row>33</xdr:row>
      <xdr:rowOff>80352</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60007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27</xdr:row>
      <xdr:rowOff>151534</xdr:rowOff>
    </xdr:from>
    <xdr:to>
      <xdr:col>39</xdr:col>
      <xdr:colOff>0</xdr:colOff>
      <xdr:row>33</xdr:row>
      <xdr:rowOff>80352</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557212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9525</xdr:colOff>
      <xdr:row>27</xdr:row>
      <xdr:rowOff>151533</xdr:rowOff>
    </xdr:from>
    <xdr:to>
      <xdr:col>26</xdr:col>
      <xdr:colOff>9525</xdr:colOff>
      <xdr:row>33</xdr:row>
      <xdr:rowOff>80351</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372427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27</xdr:row>
      <xdr:rowOff>151533</xdr:rowOff>
    </xdr:from>
    <xdr:to>
      <xdr:col>11</xdr:col>
      <xdr:colOff>0</xdr:colOff>
      <xdr:row>33</xdr:row>
      <xdr:rowOff>80351</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157162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136876</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2009775" y="4257675"/>
          <a:ext cx="0" cy="7560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20</xdr:col>
      <xdr:colOff>0</xdr:colOff>
      <xdr:row>26</xdr:row>
      <xdr:rowOff>19050</xdr:rowOff>
    </xdr:from>
    <xdr:to>
      <xdr:col>20</xdr:col>
      <xdr:colOff>0</xdr:colOff>
      <xdr:row>33</xdr:row>
      <xdr:rowOff>80005</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28575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146401</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2419350" y="4267200"/>
          <a:ext cx="0" cy="7560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0</xdr:colOff>
      <xdr:row>27</xdr:row>
      <xdr:rowOff>151533</xdr:rowOff>
    </xdr:from>
    <xdr:to>
      <xdr:col>23</xdr:col>
      <xdr:colOff>0</xdr:colOff>
      <xdr:row>33</xdr:row>
      <xdr:rowOff>80351</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328612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9525</xdr:colOff>
      <xdr:row>26</xdr:row>
      <xdr:rowOff>19050</xdr:rowOff>
    </xdr:from>
    <xdr:to>
      <xdr:col>29</xdr:col>
      <xdr:colOff>9525</xdr:colOff>
      <xdr:row>33</xdr:row>
      <xdr:rowOff>80005</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41529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28575</xdr:colOff>
      <xdr:row>26</xdr:row>
      <xdr:rowOff>9525</xdr:rowOff>
    </xdr:from>
    <xdr:to>
      <xdr:col>20</xdr:col>
      <xdr:colOff>104774</xdr:colOff>
      <xdr:row>28</xdr:row>
      <xdr:rowOff>1</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a:xfrm>
          <a:off x="1457325" y="3971925"/>
          <a:ext cx="1504949"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金融機関コード</a:t>
          </a:r>
        </a:p>
      </xdr:txBody>
    </xdr:sp>
    <xdr:clientData/>
  </xdr:twoCellAnchor>
  <xdr:twoCellAnchor editAs="oneCell">
    <xdr:from>
      <xdr:col>21</xdr:col>
      <xdr:colOff>95250</xdr:colOff>
      <xdr:row>26</xdr:row>
      <xdr:rowOff>19050</xdr:rowOff>
    </xdr:from>
    <xdr:to>
      <xdr:col>28</xdr:col>
      <xdr:colOff>9525</xdr:colOff>
      <xdr:row>28</xdr:row>
      <xdr:rowOff>9526</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a:xfrm>
          <a:off x="3095625" y="3981450"/>
          <a:ext cx="914400"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支店コード</a:t>
          </a:r>
        </a:p>
      </xdr:txBody>
    </xdr:sp>
    <xdr:clientData/>
  </xdr:twoCellAnchor>
  <xdr:twoCellAnchor editAs="oneCell">
    <xdr:from>
      <xdr:col>30</xdr:col>
      <xdr:colOff>19050</xdr:colOff>
      <xdr:row>26</xdr:row>
      <xdr:rowOff>19050</xdr:rowOff>
    </xdr:from>
    <xdr:to>
      <xdr:col>36</xdr:col>
      <xdr:colOff>76199</xdr:colOff>
      <xdr:row>28</xdr:row>
      <xdr:rowOff>9526</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4305300" y="3981450"/>
          <a:ext cx="914399"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預金種別</a:t>
          </a:r>
        </a:p>
      </xdr:txBody>
    </xdr:sp>
    <xdr:clientData/>
  </xdr:twoCellAnchor>
  <xdr:twoCellAnchor editAs="oneCell">
    <xdr:from>
      <xdr:col>42</xdr:col>
      <xdr:colOff>9525</xdr:colOff>
      <xdr:row>26</xdr:row>
      <xdr:rowOff>0</xdr:rowOff>
    </xdr:from>
    <xdr:to>
      <xdr:col>55</xdr:col>
      <xdr:colOff>20638</xdr:colOff>
      <xdr:row>27</xdr:row>
      <xdr:rowOff>142876</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6010275" y="3962400"/>
          <a:ext cx="1878013"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預　金　口　座　番　号</a:t>
          </a:r>
        </a:p>
      </xdr:txBody>
    </xdr:sp>
    <xdr:clientData/>
  </xdr:twoCellAnchor>
  <xdr:twoCellAnchor editAs="oneCell">
    <xdr:from>
      <xdr:col>36</xdr:col>
      <xdr:colOff>0</xdr:colOff>
      <xdr:row>26</xdr:row>
      <xdr:rowOff>19050</xdr:rowOff>
    </xdr:from>
    <xdr:to>
      <xdr:col>36</xdr:col>
      <xdr:colOff>0</xdr:colOff>
      <xdr:row>33</xdr:row>
      <xdr:rowOff>80005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1435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9524</xdr:colOff>
      <xdr:row>34</xdr:row>
      <xdr:rowOff>9525</xdr:rowOff>
    </xdr:from>
    <xdr:to>
      <xdr:col>56</xdr:col>
      <xdr:colOff>132556</xdr:colOff>
      <xdr:row>43</xdr:row>
      <xdr:rowOff>9524</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723899" y="5238750"/>
          <a:ext cx="7419182" cy="1371599"/>
        </a:xfrm>
        <a:prstGeom prst="roundRect">
          <a:avLst>
            <a:gd name="adj" fmla="val 166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57150</xdr:colOff>
      <xdr:row>34</xdr:row>
      <xdr:rowOff>97632</xdr:rowOff>
    </xdr:from>
    <xdr:to>
      <xdr:col>7</xdr:col>
      <xdr:colOff>123825</xdr:colOff>
      <xdr:row>43</xdr:row>
      <xdr:rowOff>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71525" y="5326857"/>
          <a:ext cx="352425" cy="1273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ゆうちょ銀行</a:t>
          </a:r>
        </a:p>
      </xdr:txBody>
    </xdr:sp>
    <xdr:clientData/>
  </xdr:twoCellAnchor>
  <xdr:twoCellAnchor editAs="oneCell">
    <xdr:from>
      <xdr:col>8</xdr:col>
      <xdr:colOff>9525</xdr:colOff>
      <xdr:row>35</xdr:row>
      <xdr:rowOff>142875</xdr:rowOff>
    </xdr:from>
    <xdr:to>
      <xdr:col>56</xdr:col>
      <xdr:colOff>127586</xdr:colOff>
      <xdr:row>35</xdr:row>
      <xdr:rowOff>142875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1152525" y="5524500"/>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9525</xdr:colOff>
      <xdr:row>34</xdr:row>
      <xdr:rowOff>9525</xdr:rowOff>
    </xdr:from>
    <xdr:to>
      <xdr:col>8</xdr:col>
      <xdr:colOff>9525</xdr:colOff>
      <xdr:row>43</xdr:row>
      <xdr:rowOff>5925</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1152525" y="5238750"/>
          <a:ext cx="0" cy="13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128588</xdr:colOff>
      <xdr:row>34</xdr:row>
      <xdr:rowOff>11905</xdr:rowOff>
    </xdr:from>
    <xdr:to>
      <xdr:col>13</xdr:col>
      <xdr:colOff>128588</xdr:colOff>
      <xdr:row>43</xdr:row>
      <xdr:rowOff>4873</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1985963" y="5241130"/>
          <a:ext cx="0" cy="1364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140494</xdr:colOff>
      <xdr:row>35</xdr:row>
      <xdr:rowOff>152400</xdr:rowOff>
    </xdr:from>
    <xdr:to>
      <xdr:col>10</xdr:col>
      <xdr:colOff>140494</xdr:colOff>
      <xdr:row>40</xdr:row>
      <xdr:rowOff>146400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1569244" y="553402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0</xdr:colOff>
      <xdr:row>34</xdr:row>
      <xdr:rowOff>11906</xdr:rowOff>
    </xdr:from>
    <xdr:to>
      <xdr:col>33</xdr:col>
      <xdr:colOff>0</xdr:colOff>
      <xdr:row>40</xdr:row>
      <xdr:rowOff>145256</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4714875" y="5241131"/>
          <a:ext cx="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36</xdr:row>
      <xdr:rowOff>8250</xdr:rowOff>
    </xdr:from>
    <xdr:to>
      <xdr:col>36</xdr:col>
      <xdr:colOff>9525</xdr:colOff>
      <xdr:row>41</xdr:row>
      <xdr:rowOff>1143</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5153025" y="5542275"/>
          <a:ext cx="0" cy="75489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36</xdr:row>
      <xdr:rowOff>7144</xdr:rowOff>
    </xdr:from>
    <xdr:to>
      <xdr:col>39</xdr:col>
      <xdr:colOff>0</xdr:colOff>
      <xdr:row>41</xdr:row>
      <xdr:rowOff>1143</xdr:rowOff>
    </xdr:to>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557212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133350</xdr:colOff>
      <xdr:row>36</xdr:row>
      <xdr:rowOff>7144</xdr:rowOff>
    </xdr:from>
    <xdr:to>
      <xdr:col>41</xdr:col>
      <xdr:colOff>133350</xdr:colOff>
      <xdr:row>41</xdr:row>
      <xdr:rowOff>1143</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599122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44</xdr:col>
      <xdr:colOff>133350</xdr:colOff>
      <xdr:row>36</xdr:row>
      <xdr:rowOff>9525</xdr:rowOff>
    </xdr:from>
    <xdr:to>
      <xdr:col>44</xdr:col>
      <xdr:colOff>133350</xdr:colOff>
      <xdr:row>41</xdr:row>
      <xdr:rowOff>1143</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6419850" y="5543550"/>
          <a:ext cx="0" cy="7536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0</xdr:colOff>
      <xdr:row>36</xdr:row>
      <xdr:rowOff>7144</xdr:rowOff>
    </xdr:from>
    <xdr:to>
      <xdr:col>48</xdr:col>
      <xdr:colOff>0</xdr:colOff>
      <xdr:row>41</xdr:row>
      <xdr:rowOff>1143</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6858000"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36</xdr:row>
      <xdr:rowOff>9525</xdr:rowOff>
    </xdr:from>
    <xdr:to>
      <xdr:col>51</xdr:col>
      <xdr:colOff>0</xdr:colOff>
      <xdr:row>41</xdr:row>
      <xdr:rowOff>1143</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286625" y="5543550"/>
          <a:ext cx="0" cy="7536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54</xdr:col>
      <xdr:colOff>0</xdr:colOff>
      <xdr:row>36</xdr:row>
      <xdr:rowOff>7144</xdr:rowOff>
    </xdr:from>
    <xdr:to>
      <xdr:col>54</xdr:col>
      <xdr:colOff>0</xdr:colOff>
      <xdr:row>41</xdr:row>
      <xdr:rowOff>1143</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72477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19050</xdr:colOff>
      <xdr:row>41</xdr:row>
      <xdr:rowOff>0</xdr:rowOff>
    </xdr:from>
    <xdr:to>
      <xdr:col>56</xdr:col>
      <xdr:colOff>137111</xdr:colOff>
      <xdr:row>41</xdr:row>
      <xdr:rowOff>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1162050" y="629602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9525</xdr:colOff>
      <xdr:row>41</xdr:row>
      <xdr:rowOff>0</xdr:rowOff>
    </xdr:from>
    <xdr:to>
      <xdr:col>29</xdr:col>
      <xdr:colOff>9525</xdr:colOff>
      <xdr:row>43</xdr:row>
      <xdr:rowOff>19201</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4152900" y="6296025"/>
          <a:ext cx="0" cy="324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41</xdr:row>
      <xdr:rowOff>0</xdr:rowOff>
    </xdr:from>
    <xdr:to>
      <xdr:col>36</xdr:col>
      <xdr:colOff>9525</xdr:colOff>
      <xdr:row>43</xdr:row>
      <xdr:rowOff>19201</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5153025" y="6296025"/>
          <a:ext cx="0" cy="324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119063</xdr:colOff>
      <xdr:row>34</xdr:row>
      <xdr:rowOff>9525</xdr:rowOff>
    </xdr:from>
    <xdr:to>
      <xdr:col>39</xdr:col>
      <xdr:colOff>11907</xdr:colOff>
      <xdr:row>36</xdr:row>
      <xdr:rowOff>1</xdr:rowOff>
    </xdr:to>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976438" y="5238750"/>
          <a:ext cx="3607594"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記号　（　　　　　            　　　　　　　　　 ）</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17</xdr:col>
      <xdr:colOff>44447</xdr:colOff>
      <xdr:row>33</xdr:row>
      <xdr:rowOff>186965</xdr:rowOff>
    </xdr:from>
    <xdr:to>
      <xdr:col>38</xdr:col>
      <xdr:colOff>99213</xdr:colOff>
      <xdr:row>36</xdr:row>
      <xdr:rowOff>103188</xdr:rowOff>
    </xdr:to>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2473322" y="5216165"/>
          <a:ext cx="3055141" cy="421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chemeClr val="tx1"/>
              </a:solidFill>
              <a:latin typeface="BIZ UDPゴシック" panose="020B0400000000000000" pitchFamily="50" charset="-128"/>
              <a:ea typeface="BIZ UDPゴシック" panose="020B0400000000000000" pitchFamily="50" charset="-128"/>
            </a:rPr>
            <a:t>通帳の記号のあとにハイフンと数字がある場合は、</a:t>
          </a:r>
          <a:endParaRPr kumimoji="1" lang="en-US" altLang="ja-JP" sz="75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750">
              <a:solidFill>
                <a:schemeClr val="tx1"/>
              </a:solidFill>
              <a:latin typeface="BIZ UDPゴシック" panose="020B0400000000000000" pitchFamily="50" charset="-128"/>
              <a:ea typeface="BIZ UDPゴシック" panose="020B0400000000000000" pitchFamily="50" charset="-128"/>
            </a:rPr>
            <a:t>※</a:t>
          </a:r>
          <a:r>
            <a:rPr kumimoji="1" lang="ja-JP" altLang="en-US" sz="750">
              <a:solidFill>
                <a:schemeClr val="tx1"/>
              </a:solidFill>
              <a:latin typeface="BIZ UDPゴシック" panose="020B0400000000000000" pitchFamily="50" charset="-128"/>
              <a:ea typeface="BIZ UDPゴシック" panose="020B0400000000000000" pitchFamily="50" charset="-128"/>
            </a:rPr>
            <a:t>欄にご記入ください</a:t>
          </a:r>
        </a:p>
      </xdr:txBody>
    </xdr:sp>
    <xdr:clientData/>
  </xdr:twoCellAnchor>
  <xdr:twoCellAnchor editAs="oneCell">
    <xdr:from>
      <xdr:col>36</xdr:col>
      <xdr:colOff>47625</xdr:colOff>
      <xdr:row>34</xdr:row>
      <xdr:rowOff>19050</xdr:rowOff>
    </xdr:from>
    <xdr:to>
      <xdr:col>55</xdr:col>
      <xdr:colOff>106363</xdr:colOff>
      <xdr:row>36</xdr:row>
      <xdr:rowOff>9526</xdr:rowOff>
    </xdr:to>
    <xdr:sp macro="" textlink="">
      <xdr:nvSpPr>
        <xdr:cNvPr id="48" name="正方形/長方形 47">
          <a:extLst>
            <a:ext uri="{FF2B5EF4-FFF2-40B4-BE49-F238E27FC236}">
              <a16:creationId xmlns:a16="http://schemas.microsoft.com/office/drawing/2014/main" id="{00000000-0008-0000-0600-000030000000}"/>
            </a:ext>
          </a:extLst>
        </xdr:cNvPr>
        <xdr:cNvSpPr/>
      </xdr:nvSpPr>
      <xdr:spPr>
        <a:xfrm>
          <a:off x="5191125" y="5248275"/>
          <a:ext cx="2782888"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番号　（　　　　　　　　　　　）</a:t>
          </a:r>
        </a:p>
      </xdr:txBody>
    </xdr:sp>
    <xdr:clientData/>
  </xdr:twoCellAnchor>
  <xdr:twoCellAnchor editAs="oneCell">
    <xdr:from>
      <xdr:col>8</xdr:col>
      <xdr:colOff>44451</xdr:colOff>
      <xdr:row>40</xdr:row>
      <xdr:rowOff>88899</xdr:rowOff>
    </xdr:from>
    <xdr:to>
      <xdr:col>13</xdr:col>
      <xdr:colOff>101600</xdr:colOff>
      <xdr:row>43</xdr:row>
      <xdr:rowOff>88900</xdr:rowOff>
    </xdr:to>
    <xdr:sp macro="" textlink="">
      <xdr:nvSpPr>
        <xdr:cNvPr id="49" name="正方形/長方形 48">
          <a:extLst>
            <a:ext uri="{FF2B5EF4-FFF2-40B4-BE49-F238E27FC236}">
              <a16:creationId xmlns:a16="http://schemas.microsoft.com/office/drawing/2014/main" id="{00000000-0008-0000-0600-000031000000}"/>
            </a:ext>
          </a:extLst>
        </xdr:cNvPr>
        <xdr:cNvSpPr/>
      </xdr:nvSpPr>
      <xdr:spPr>
        <a:xfrm>
          <a:off x="1187451" y="6232524"/>
          <a:ext cx="771524"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払込先</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口座番号</a:t>
          </a:r>
        </a:p>
      </xdr:txBody>
    </xdr:sp>
    <xdr:clientData/>
  </xdr:twoCellAnchor>
  <xdr:twoCellAnchor editAs="oneCell">
    <xdr:from>
      <xdr:col>13</xdr:col>
      <xdr:colOff>79664</xdr:colOff>
      <xdr:row>41</xdr:row>
      <xdr:rowOff>37234</xdr:rowOff>
    </xdr:from>
    <xdr:to>
      <xdr:col>29</xdr:col>
      <xdr:colOff>27709</xdr:colOff>
      <xdr:row>42</xdr:row>
      <xdr:rowOff>142011</xdr:rowOff>
    </xdr:to>
    <xdr:sp macro="" textlink="">
      <xdr:nvSpPr>
        <xdr:cNvPr id="50" name="正方形/長方形 49">
          <a:extLst>
            <a:ext uri="{FF2B5EF4-FFF2-40B4-BE49-F238E27FC236}">
              <a16:creationId xmlns:a16="http://schemas.microsoft.com/office/drawing/2014/main" id="{00000000-0008-0000-0600-000032000000}"/>
            </a:ext>
          </a:extLst>
        </xdr:cNvPr>
        <xdr:cNvSpPr/>
      </xdr:nvSpPr>
      <xdr:spPr>
        <a:xfrm>
          <a:off x="1937039" y="6333259"/>
          <a:ext cx="2234045" cy="257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00170</a:t>
          </a:r>
          <a:r>
            <a:rPr kumimoji="1" lang="ja-JP" altLang="en-US" sz="1400">
              <a:solidFill>
                <a:schemeClr val="tx1"/>
              </a:solidFill>
              <a:latin typeface="BIZ UDPゴシック" panose="020B0400000000000000" pitchFamily="50" charset="-128"/>
              <a:ea typeface="BIZ UDPゴシック" panose="020B0400000000000000" pitchFamily="50" charset="-128"/>
            </a:rPr>
            <a:t>－</a:t>
          </a:r>
          <a:r>
            <a:rPr kumimoji="1" lang="en-US" altLang="ja-JP" sz="1400">
              <a:solidFill>
                <a:schemeClr val="tx1"/>
              </a:solidFill>
              <a:latin typeface="BIZ UDPゴシック" panose="020B0400000000000000" pitchFamily="50" charset="-128"/>
              <a:ea typeface="BIZ UDPゴシック" panose="020B0400000000000000" pitchFamily="50" charset="-128"/>
            </a:rPr>
            <a:t>9</a:t>
          </a:r>
          <a:r>
            <a:rPr kumimoji="1" lang="ja-JP" altLang="en-US" sz="1400">
              <a:solidFill>
                <a:schemeClr val="tx1"/>
              </a:solidFill>
              <a:latin typeface="BIZ UDPゴシック" panose="020B0400000000000000" pitchFamily="50" charset="-128"/>
              <a:ea typeface="BIZ UDPゴシック" panose="020B0400000000000000" pitchFamily="50" charset="-128"/>
            </a:rPr>
            <a:t>－６</a:t>
          </a:r>
          <a:r>
            <a:rPr kumimoji="1" lang="en-US" altLang="ja-JP" sz="1400">
              <a:solidFill>
                <a:schemeClr val="tx1"/>
              </a:solidFill>
              <a:latin typeface="BIZ UDPゴシック" panose="020B0400000000000000" pitchFamily="50" charset="-128"/>
              <a:ea typeface="BIZ UDPゴシック" panose="020B0400000000000000" pitchFamily="50" charset="-128"/>
            </a:rPr>
            <a:t>4634</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28</xdr:col>
      <xdr:colOff>101599</xdr:colOff>
      <xdr:row>41</xdr:row>
      <xdr:rowOff>25400</xdr:rowOff>
    </xdr:from>
    <xdr:to>
      <xdr:col>36</xdr:col>
      <xdr:colOff>111123</xdr:colOff>
      <xdr:row>42</xdr:row>
      <xdr:rowOff>130177</xdr:rowOff>
    </xdr:to>
    <xdr:sp macro="" textlink="">
      <xdr:nvSpPr>
        <xdr:cNvPr id="51" name="正方形/長方形 50">
          <a:extLst>
            <a:ext uri="{FF2B5EF4-FFF2-40B4-BE49-F238E27FC236}">
              <a16:creationId xmlns:a16="http://schemas.microsoft.com/office/drawing/2014/main" id="{00000000-0008-0000-0600-000033000000}"/>
            </a:ext>
          </a:extLst>
        </xdr:cNvPr>
        <xdr:cNvSpPr/>
      </xdr:nvSpPr>
      <xdr:spPr>
        <a:xfrm>
          <a:off x="4102099" y="6321425"/>
          <a:ext cx="1152524" cy="257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払込先加入者名</a:t>
          </a:r>
        </a:p>
      </xdr:txBody>
    </xdr:sp>
    <xdr:clientData/>
  </xdr:twoCellAnchor>
  <xdr:twoCellAnchor editAs="oneCell">
    <xdr:from>
      <xdr:col>38</xdr:col>
      <xdr:colOff>120650</xdr:colOff>
      <xdr:row>41</xdr:row>
      <xdr:rowOff>31749</xdr:rowOff>
    </xdr:from>
    <xdr:to>
      <xdr:col>54</xdr:col>
      <xdr:colOff>1588</xdr:colOff>
      <xdr:row>42</xdr:row>
      <xdr:rowOff>131349</xdr:rowOff>
    </xdr:to>
    <xdr:sp macro="" textlink="">
      <xdr:nvSpPr>
        <xdr:cNvPr id="52" name="正方形/長方形 51">
          <a:extLst>
            <a:ext uri="{FF2B5EF4-FFF2-40B4-BE49-F238E27FC236}">
              <a16:creationId xmlns:a16="http://schemas.microsoft.com/office/drawing/2014/main" id="{00000000-0008-0000-0600-000034000000}"/>
            </a:ext>
          </a:extLst>
        </xdr:cNvPr>
        <xdr:cNvSpPr/>
      </xdr:nvSpPr>
      <xdr:spPr>
        <a:xfrm>
          <a:off x="5549900" y="6327774"/>
          <a:ext cx="2176463" cy="25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ユーシーカード株式会社</a:t>
          </a:r>
        </a:p>
      </xdr:txBody>
    </xdr:sp>
    <xdr:clientData/>
  </xdr:twoCellAnchor>
  <xdr:twoCellAnchor editAs="oneCell">
    <xdr:from>
      <xdr:col>5</xdr:col>
      <xdr:colOff>9525</xdr:colOff>
      <xdr:row>45</xdr:row>
      <xdr:rowOff>9525</xdr:rowOff>
    </xdr:from>
    <xdr:to>
      <xdr:col>56</xdr:col>
      <xdr:colOff>132556</xdr:colOff>
      <xdr:row>59</xdr:row>
      <xdr:rowOff>1133</xdr:rowOff>
    </xdr:to>
    <xdr:sp macro="" textlink="">
      <xdr:nvSpPr>
        <xdr:cNvPr id="53" name="角丸四角形 52">
          <a:extLst>
            <a:ext uri="{FF2B5EF4-FFF2-40B4-BE49-F238E27FC236}">
              <a16:creationId xmlns:a16="http://schemas.microsoft.com/office/drawing/2014/main" id="{00000000-0008-0000-0600-000035000000}"/>
            </a:ext>
          </a:extLst>
        </xdr:cNvPr>
        <xdr:cNvSpPr/>
      </xdr:nvSpPr>
      <xdr:spPr>
        <a:xfrm>
          <a:off x="723900" y="6915150"/>
          <a:ext cx="7419181" cy="2125208"/>
        </a:xfrm>
        <a:prstGeom prst="roundRect">
          <a:avLst>
            <a:gd name="adj" fmla="val 91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9525</xdr:colOff>
      <xdr:row>50</xdr:row>
      <xdr:rowOff>142875</xdr:rowOff>
    </xdr:from>
    <xdr:to>
      <xdr:col>56</xdr:col>
      <xdr:colOff>130962</xdr:colOff>
      <xdr:row>50</xdr:row>
      <xdr:rowOff>142875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23900" y="7810500"/>
          <a:ext cx="74175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133350</xdr:colOff>
      <xdr:row>47</xdr:row>
      <xdr:rowOff>19050</xdr:rowOff>
    </xdr:from>
    <xdr:to>
      <xdr:col>14</xdr:col>
      <xdr:colOff>32350</xdr:colOff>
      <xdr:row>48</xdr:row>
      <xdr:rowOff>142876</xdr:rowOff>
    </xdr:to>
    <xdr:sp macro="" textlink="">
      <xdr:nvSpPr>
        <xdr:cNvPr id="56" name="正方形/長方形 55">
          <a:extLst>
            <a:ext uri="{FF2B5EF4-FFF2-40B4-BE49-F238E27FC236}">
              <a16:creationId xmlns:a16="http://schemas.microsoft.com/office/drawing/2014/main" id="{00000000-0008-0000-0600-000038000000}"/>
            </a:ext>
          </a:extLst>
        </xdr:cNvPr>
        <xdr:cNvSpPr/>
      </xdr:nvSpPr>
      <xdr:spPr>
        <a:xfrm>
          <a:off x="704850" y="7229475"/>
          <a:ext cx="132775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フ　リ　ガ　ナ</a:t>
          </a:r>
        </a:p>
      </xdr:txBody>
    </xdr:sp>
    <xdr:clientData/>
  </xdr:twoCellAnchor>
  <xdr:twoCellAnchor editAs="oneCell">
    <xdr:from>
      <xdr:col>4</xdr:col>
      <xdr:colOff>133349</xdr:colOff>
      <xdr:row>54</xdr:row>
      <xdr:rowOff>19050</xdr:rowOff>
    </xdr:from>
    <xdr:to>
      <xdr:col>14</xdr:col>
      <xdr:colOff>38099</xdr:colOff>
      <xdr:row>55</xdr:row>
      <xdr:rowOff>142874</xdr:rowOff>
    </xdr:to>
    <xdr:sp macro="" textlink="">
      <xdr:nvSpPr>
        <xdr:cNvPr id="57" name="正方形/長方形 56">
          <a:extLst>
            <a:ext uri="{FF2B5EF4-FFF2-40B4-BE49-F238E27FC236}">
              <a16:creationId xmlns:a16="http://schemas.microsoft.com/office/drawing/2014/main" id="{00000000-0008-0000-0600-000039000000}"/>
            </a:ext>
          </a:extLst>
        </xdr:cNvPr>
        <xdr:cNvSpPr/>
      </xdr:nvSpPr>
      <xdr:spPr>
        <a:xfrm>
          <a:off x="704849" y="8296275"/>
          <a:ext cx="1333500"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口　座　名　義</a:t>
          </a:r>
        </a:p>
      </xdr:txBody>
    </xdr:sp>
    <xdr:clientData/>
  </xdr:twoCellAnchor>
  <xdr:twoCellAnchor editAs="oneCell">
    <xdr:from>
      <xdr:col>48</xdr:col>
      <xdr:colOff>19050</xdr:colOff>
      <xdr:row>45</xdr:row>
      <xdr:rowOff>9525</xdr:rowOff>
    </xdr:from>
    <xdr:to>
      <xdr:col>48</xdr:col>
      <xdr:colOff>19050</xdr:colOff>
      <xdr:row>59</xdr:row>
      <xdr:rowOff>2587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6877050" y="6915150"/>
          <a:ext cx="0" cy="2126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9525</xdr:colOff>
      <xdr:row>47</xdr:row>
      <xdr:rowOff>19050</xdr:rowOff>
    </xdr:from>
    <xdr:to>
      <xdr:col>57</xdr:col>
      <xdr:colOff>1587</xdr:colOff>
      <xdr:row>48</xdr:row>
      <xdr:rowOff>142876</xdr:rowOff>
    </xdr:to>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6867525" y="7229475"/>
          <a:ext cx="1287462"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金融機関届出印</a:t>
          </a:r>
        </a:p>
      </xdr:txBody>
    </xdr:sp>
    <xdr:clientData/>
  </xdr:twoCellAnchor>
  <xdr:twoCellAnchor editAs="oneCell">
    <xdr:from>
      <xdr:col>45</xdr:col>
      <xdr:colOff>63500</xdr:colOff>
      <xdr:row>60</xdr:row>
      <xdr:rowOff>95251</xdr:rowOff>
    </xdr:from>
    <xdr:to>
      <xdr:col>56</xdr:col>
      <xdr:colOff>134100</xdr:colOff>
      <xdr:row>63</xdr:row>
      <xdr:rowOff>107157</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6492875" y="9286876"/>
          <a:ext cx="1651750" cy="4691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1"/>
              </a:solidFill>
              <a:latin typeface="BIZ UDPゴシック" panose="020B0400000000000000" pitchFamily="50" charset="-128"/>
              <a:ea typeface="BIZ UDPゴシック" panose="020B0400000000000000" pitchFamily="50" charset="-128"/>
            </a:rPr>
            <a:t>金融機関届出印を</a:t>
          </a: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900" b="1">
              <a:solidFill>
                <a:schemeClr val="tx1"/>
              </a:solidFill>
              <a:latin typeface="BIZ UDPゴシック" panose="020B0400000000000000" pitchFamily="50" charset="-128"/>
              <a:ea typeface="BIZ UDPゴシック" panose="020B0400000000000000" pitchFamily="50" charset="-128"/>
            </a:rPr>
            <a:t>鮮明にご捺印ください</a:t>
          </a:r>
        </a:p>
      </xdr:txBody>
    </xdr:sp>
    <xdr:clientData/>
  </xdr:twoCellAnchor>
  <xdr:twoCellAnchor editAs="oneCell">
    <xdr:from>
      <xdr:col>52</xdr:col>
      <xdr:colOff>2382</xdr:colOff>
      <xdr:row>59</xdr:row>
      <xdr:rowOff>38100</xdr:rowOff>
    </xdr:from>
    <xdr:to>
      <xdr:col>53</xdr:col>
      <xdr:colOff>30956</xdr:colOff>
      <xdr:row>60</xdr:row>
      <xdr:rowOff>9525</xdr:rowOff>
    </xdr:to>
    <xdr:sp macro="" textlink="">
      <xdr:nvSpPr>
        <xdr:cNvPr id="61" name="上矢印 60">
          <a:extLst>
            <a:ext uri="{FF2B5EF4-FFF2-40B4-BE49-F238E27FC236}">
              <a16:creationId xmlns:a16="http://schemas.microsoft.com/office/drawing/2014/main" id="{00000000-0008-0000-0600-00003D000000}"/>
            </a:ext>
          </a:extLst>
        </xdr:cNvPr>
        <xdr:cNvSpPr/>
      </xdr:nvSpPr>
      <xdr:spPr>
        <a:xfrm>
          <a:off x="7441407" y="9077325"/>
          <a:ext cx="171449" cy="12382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52</xdr:col>
      <xdr:colOff>2382</xdr:colOff>
      <xdr:row>64</xdr:row>
      <xdr:rowOff>2375</xdr:rowOff>
    </xdr:from>
    <xdr:to>
      <xdr:col>53</xdr:col>
      <xdr:colOff>30956</xdr:colOff>
      <xdr:row>64</xdr:row>
      <xdr:rowOff>128581</xdr:rowOff>
    </xdr:to>
    <xdr:sp macro="" textlink="">
      <xdr:nvSpPr>
        <xdr:cNvPr id="62" name="上矢印 61">
          <a:extLst>
            <a:ext uri="{FF2B5EF4-FFF2-40B4-BE49-F238E27FC236}">
              <a16:creationId xmlns:a16="http://schemas.microsoft.com/office/drawing/2014/main" id="{00000000-0008-0000-0600-00003E000000}"/>
            </a:ext>
          </a:extLst>
        </xdr:cNvPr>
        <xdr:cNvSpPr/>
      </xdr:nvSpPr>
      <xdr:spPr>
        <a:xfrm rot="10800000">
          <a:off x="7441407" y="9803600"/>
          <a:ext cx="171449" cy="126206"/>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30159</xdr:colOff>
      <xdr:row>59</xdr:row>
      <xdr:rowOff>76201</xdr:rowOff>
    </xdr:from>
    <xdr:to>
      <xdr:col>44</xdr:col>
      <xdr:colOff>94159</xdr:colOff>
      <xdr:row>64</xdr:row>
      <xdr:rowOff>47624</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601659" y="9115426"/>
          <a:ext cx="5779000" cy="733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私が、上記収納企業（以下「甲」という）から請求された金額を甲に支払うについては、貴行・貴金庫・貴組合（以下総称して「乙」という）における私名義の上記口座から当該金額を引落しの上支払われたく、下記事項確約の上依頼します（ゆうちょ銀行の自動払込みを除く）。ゆうちょ銀行をご指定の場合は自動払込み規定が適用されます。</a:t>
          </a:r>
        </a:p>
      </xdr:txBody>
    </xdr:sp>
    <xdr:clientData/>
  </xdr:twoCellAnchor>
  <xdr:twoCellAnchor editAs="oneCell">
    <xdr:from>
      <xdr:col>25</xdr:col>
      <xdr:colOff>47626</xdr:colOff>
      <xdr:row>63</xdr:row>
      <xdr:rowOff>87320</xdr:rowOff>
    </xdr:from>
    <xdr:to>
      <xdr:col>27</xdr:col>
      <xdr:colOff>85726</xdr:colOff>
      <xdr:row>65</xdr:row>
      <xdr:rowOff>31758</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3619501" y="9736145"/>
          <a:ext cx="323850" cy="249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記</a:t>
          </a:r>
        </a:p>
      </xdr:txBody>
    </xdr:sp>
    <xdr:clientData/>
  </xdr:twoCellAnchor>
  <xdr:twoCellAnchor editAs="oneCell">
    <xdr:from>
      <xdr:col>4</xdr:col>
      <xdr:colOff>30159</xdr:colOff>
      <xdr:row>65</xdr:row>
      <xdr:rowOff>56365</xdr:rowOff>
    </xdr:from>
    <xdr:to>
      <xdr:col>50</xdr:col>
      <xdr:colOff>45909</xdr:colOff>
      <xdr:row>85</xdr:row>
      <xdr:rowOff>50799</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601659" y="10009990"/>
          <a:ext cx="6588000" cy="3042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BIZ UDPゴシック" panose="020B0400000000000000" pitchFamily="50" charset="-128"/>
              <a:ea typeface="BIZ UDPゴシック" panose="020B0400000000000000" pitchFamily="50" charset="-128"/>
            </a:rPr>
            <a:t>1.</a:t>
          </a:r>
          <a:r>
            <a:rPr kumimoji="1" lang="ja-JP" altLang="en-US" sz="900">
              <a:solidFill>
                <a:schemeClr val="tx1"/>
              </a:solidFill>
              <a:latin typeface="BIZ UDPゴシック" panose="020B0400000000000000" pitchFamily="50" charset="-128"/>
              <a:ea typeface="BIZ UDPゴシック" panose="020B0400000000000000" pitchFamily="50" charset="-128"/>
            </a:rPr>
            <a:t>　甲の私に対する請求金額を記載した引落依頼書が甲から乙に送付された場合は、甲の指定する日（当日が金融機関休業日</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の場合は翌営業日）に当該金額を上記口座より、乙の普通預金規定または当座勘定規定等にかかわらず、普通預金通帳、</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同払戻請求書または当座小切手なしで引落しの上、甲の口座へお振込みください。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2.</a:t>
          </a:r>
          <a:r>
            <a:rPr kumimoji="1" lang="ja-JP" altLang="en-US" sz="900">
              <a:solidFill>
                <a:schemeClr val="tx1"/>
              </a:solidFill>
              <a:latin typeface="BIZ UDPゴシック" panose="020B0400000000000000" pitchFamily="50" charset="-128"/>
              <a:ea typeface="BIZ UDPゴシック" panose="020B0400000000000000" pitchFamily="50" charset="-128"/>
            </a:rPr>
            <a:t>　万一、支払日に私の指定した口座の残高が不足し、甲から送付された引落依頼書の金額の全部を引落しできない場合は、</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私に通知することなく引落依頼書を甲に返戻されても、また乙任意の金額を支払日以降任意の日に引落しの上、振込資金</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の一部に充当されても異義ありません。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3.</a:t>
          </a:r>
          <a:r>
            <a:rPr kumimoji="1" lang="ja-JP" altLang="en-US" sz="900">
              <a:solidFill>
                <a:schemeClr val="tx1"/>
              </a:solidFill>
              <a:latin typeface="BIZ UDPゴシック" panose="020B0400000000000000" pitchFamily="50" charset="-128"/>
              <a:ea typeface="BIZ UDPゴシック" panose="020B0400000000000000" pitchFamily="50" charset="-128"/>
            </a:rPr>
            <a:t>　この契約を解約するときは、私から乙に書面により届出ます。なお、この届出がないまま長期間にわたり甲から請求が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ない等相当の事由があるときは、とくに申出をしない限り、乙はこの契約が終了したものとして取扱ってさしつかえありません。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4.</a:t>
          </a:r>
          <a:r>
            <a:rPr kumimoji="1" lang="ja-JP" altLang="en-US" sz="900">
              <a:solidFill>
                <a:schemeClr val="tx1"/>
              </a:solidFill>
              <a:latin typeface="BIZ UDPゴシック" panose="020B0400000000000000" pitchFamily="50" charset="-128"/>
              <a:ea typeface="BIZ UDPゴシック" panose="020B0400000000000000" pitchFamily="50" charset="-128"/>
            </a:rPr>
            <a:t>　後日、本取扱いに関して万一紛議を生じた場合は、乙の責によるものを除き、私と甲との間で解決し、乙に対して迷惑損害を</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かけません。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a:t>
          </a:r>
          <a:r>
            <a:rPr kumimoji="1" lang="ja-JP" altLang="en-US" sz="900">
              <a:solidFill>
                <a:schemeClr val="tx1"/>
              </a:solidFill>
              <a:latin typeface="BIZ UDPゴシック" panose="020B0400000000000000" pitchFamily="50" charset="-128"/>
              <a:ea typeface="BIZ UDPゴシック" panose="020B0400000000000000" pitchFamily="50" charset="-128"/>
            </a:rPr>
            <a:t>預金口座振替依頼書・自動払込利用申込書に不備がありましたら、下記該当箇所に〇印をつけて下記へご返送ください。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（不備返却事由）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ja-JP" altLang="en-US" sz="1050" baseline="0">
              <a:solidFill>
                <a:schemeClr val="tx1"/>
              </a:solidFill>
              <a:latin typeface="BIZ UDPゴシック" panose="020B0400000000000000" pitchFamily="50" charset="-128"/>
              <a:ea typeface="BIZ UDPゴシック" panose="020B0400000000000000" pitchFamily="50" charset="-128"/>
            </a:rPr>
            <a:t> </a:t>
          </a:r>
          <a:r>
            <a:rPr kumimoji="1" lang="ja-JP" altLang="en-US" sz="1050">
              <a:solidFill>
                <a:schemeClr val="tx1"/>
              </a:solidFill>
              <a:latin typeface="BIZ UDPゴシック" panose="020B0400000000000000" pitchFamily="50" charset="-128"/>
              <a:ea typeface="BIZ UDPゴシック" panose="020B0400000000000000" pitchFamily="50" charset="-128"/>
            </a:rPr>
            <a:t>届出印相違</a:t>
          </a:r>
          <a:r>
            <a:rPr kumimoji="1" lang="en-US" altLang="ja-JP" sz="1050">
              <a:solidFill>
                <a:schemeClr val="tx1"/>
              </a:solidFill>
              <a:latin typeface="BIZ UDPゴシック" panose="020B0400000000000000" pitchFamily="50" charset="-128"/>
              <a:ea typeface="BIZ UDPゴシック" panose="020B0400000000000000" pitchFamily="50" charset="-128"/>
            </a:rPr>
            <a:t>	4.</a:t>
          </a:r>
          <a:r>
            <a:rPr kumimoji="1" lang="ja-JP" altLang="en-US" sz="1050">
              <a:solidFill>
                <a:schemeClr val="tx1"/>
              </a:solidFill>
              <a:latin typeface="BIZ UDPゴシック" panose="020B0400000000000000" pitchFamily="50" charset="-128"/>
              <a:ea typeface="BIZ UDPゴシック" panose="020B0400000000000000" pitchFamily="50" charset="-128"/>
            </a:rPr>
            <a:t>　口座番号相違</a:t>
          </a:r>
          <a:r>
            <a:rPr kumimoji="1" lang="en-US" altLang="ja-JP" sz="1050">
              <a:solidFill>
                <a:schemeClr val="tx1"/>
              </a:solidFill>
              <a:latin typeface="BIZ UDPゴシック" panose="020B0400000000000000" pitchFamily="50" charset="-128"/>
              <a:ea typeface="BIZ UDPゴシック" panose="020B0400000000000000" pitchFamily="50" charset="-128"/>
            </a:rPr>
            <a:t>	7.</a:t>
          </a:r>
          <a:r>
            <a:rPr kumimoji="1" lang="ja-JP" altLang="en-US" sz="1050">
              <a:solidFill>
                <a:schemeClr val="tx1"/>
              </a:solidFill>
              <a:latin typeface="BIZ UDPゴシック" panose="020B0400000000000000" pitchFamily="50" charset="-128"/>
              <a:ea typeface="BIZ UDPゴシック" panose="020B0400000000000000" pitchFamily="50" charset="-128"/>
            </a:rPr>
            <a:t>　その他  （　　　　　　　　　　　　　　　　）　</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　印鑑不鮮明</a:t>
          </a:r>
          <a:r>
            <a:rPr kumimoji="1" lang="en-US" altLang="ja-JP" sz="1050">
              <a:solidFill>
                <a:schemeClr val="tx1"/>
              </a:solidFill>
              <a:latin typeface="BIZ UDPゴシック" panose="020B0400000000000000" pitchFamily="50" charset="-128"/>
              <a:ea typeface="BIZ UDPゴシック" panose="020B0400000000000000" pitchFamily="50" charset="-128"/>
            </a:rPr>
            <a:t>	5.</a:t>
          </a:r>
          <a:r>
            <a:rPr kumimoji="1" lang="ja-JP" altLang="en-US" sz="1050">
              <a:solidFill>
                <a:schemeClr val="tx1"/>
              </a:solidFill>
              <a:latin typeface="BIZ UDPゴシック" panose="020B0400000000000000" pitchFamily="50" charset="-128"/>
              <a:ea typeface="BIZ UDPゴシック" panose="020B0400000000000000" pitchFamily="50" charset="-128"/>
            </a:rPr>
            <a:t>　口座名義相違　　　　　　　</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３．　該当口座無し</a:t>
          </a:r>
          <a:r>
            <a:rPr kumimoji="1" lang="en-US" altLang="ja-JP" sz="1050">
              <a:solidFill>
                <a:schemeClr val="tx1"/>
              </a:solidFill>
              <a:latin typeface="BIZ UDPゴシック" panose="020B0400000000000000" pitchFamily="50" charset="-128"/>
              <a:ea typeface="BIZ UDPゴシック" panose="020B0400000000000000" pitchFamily="50" charset="-128"/>
            </a:rPr>
            <a:t>	6.</a:t>
          </a:r>
          <a:r>
            <a:rPr kumimoji="1" lang="ja-JP" altLang="en-US" sz="1050">
              <a:solidFill>
                <a:schemeClr val="tx1"/>
              </a:solidFill>
              <a:latin typeface="BIZ UDPゴシック" panose="020B0400000000000000" pitchFamily="50" charset="-128"/>
              <a:ea typeface="BIZ UDPゴシック" panose="020B0400000000000000" pitchFamily="50" charset="-128"/>
            </a:rPr>
            <a:t>　支店名相違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30159</xdr:colOff>
      <xdr:row>85</xdr:row>
      <xdr:rowOff>23500</xdr:rowOff>
    </xdr:from>
    <xdr:to>
      <xdr:col>49</xdr:col>
      <xdr:colOff>15874</xdr:colOff>
      <xdr:row>88</xdr:row>
      <xdr:rowOff>27467</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601659" y="13025125"/>
          <a:ext cx="6415090" cy="461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  （不備返送先）　　　　〒</a:t>
          </a:r>
          <a:r>
            <a:rPr kumimoji="1" lang="en-US" altLang="ja-JP" sz="900">
              <a:solidFill>
                <a:schemeClr val="tx1"/>
              </a:solidFill>
              <a:latin typeface="BIZ UDPゴシック" panose="020B0400000000000000" pitchFamily="50" charset="-128"/>
              <a:ea typeface="BIZ UDPゴシック" panose="020B0400000000000000" pitchFamily="50" charset="-128"/>
            </a:rPr>
            <a:t>170-0013</a:t>
          </a:r>
          <a:r>
            <a:rPr kumimoji="1" lang="ja-JP" altLang="en-US" sz="900">
              <a:solidFill>
                <a:schemeClr val="tx1"/>
              </a:solidFill>
              <a:latin typeface="BIZ UDPゴシック" panose="020B0400000000000000" pitchFamily="50" charset="-128"/>
              <a:ea typeface="BIZ UDPゴシック" panose="020B0400000000000000" pitchFamily="50" charset="-128"/>
            </a:rPr>
            <a:t>　東京都豊島区東池袋４－７－７　住友不動産池袋東ビル</a:t>
          </a:r>
          <a:r>
            <a:rPr kumimoji="1" lang="en-US" altLang="ja-JP" sz="900">
              <a:solidFill>
                <a:schemeClr val="tx1"/>
              </a:solidFill>
              <a:latin typeface="BIZ UDPゴシック" panose="020B0400000000000000" pitchFamily="50" charset="-128"/>
              <a:ea typeface="BIZ UDPゴシック" panose="020B0400000000000000" pitchFamily="50" charset="-128"/>
            </a:rPr>
            <a:t>11F</a:t>
          </a: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ユーシーカード株式会社　事務サービス部　事務課　口座・カード係　口座修正担当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117738</xdr:colOff>
      <xdr:row>86</xdr:row>
      <xdr:rowOff>100784</xdr:rowOff>
    </xdr:from>
    <xdr:to>
      <xdr:col>11</xdr:col>
      <xdr:colOff>46830</xdr:colOff>
      <xdr:row>87</xdr:row>
      <xdr:rowOff>128384</xdr:rowOff>
    </xdr:to>
    <xdr:grpSp>
      <xdr:nvGrpSpPr>
        <xdr:cNvPr id="67" name="グループ化 66">
          <a:extLst>
            <a:ext uri="{FF2B5EF4-FFF2-40B4-BE49-F238E27FC236}">
              <a16:creationId xmlns:a16="http://schemas.microsoft.com/office/drawing/2014/main" id="{00000000-0008-0000-0600-000043000000}"/>
            </a:ext>
          </a:extLst>
        </xdr:cNvPr>
        <xdr:cNvGrpSpPr/>
      </xdr:nvGrpSpPr>
      <xdr:grpSpPr>
        <a:xfrm>
          <a:off x="825309" y="13250727"/>
          <a:ext cx="778178" cy="180000"/>
          <a:chOff x="9015249" y="9582133"/>
          <a:chExt cx="833601" cy="190517"/>
        </a:xfrm>
      </xdr:grpSpPr>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9015249"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1</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9223375"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9</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9426575" y="9582133"/>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8</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9639300"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5</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editAs="oneCell">
    <xdr:from>
      <xdr:col>29</xdr:col>
      <xdr:colOff>133350</xdr:colOff>
      <xdr:row>35</xdr:row>
      <xdr:rowOff>133351</xdr:rowOff>
    </xdr:from>
    <xdr:to>
      <xdr:col>31</xdr:col>
      <xdr:colOff>114300</xdr:colOff>
      <xdr:row>37</xdr:row>
      <xdr:rowOff>104776</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4276725" y="5514976"/>
          <a:ext cx="2667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100011</xdr:colOff>
      <xdr:row>37</xdr:row>
      <xdr:rowOff>23812</xdr:rowOff>
    </xdr:from>
    <xdr:to>
      <xdr:col>10</xdr:col>
      <xdr:colOff>78580</xdr:colOff>
      <xdr:row>39</xdr:row>
      <xdr:rowOff>138113</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243011" y="5710237"/>
          <a:ext cx="264319"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chemeClr val="tx1"/>
              </a:solidFill>
              <a:latin typeface="BIZ UDPゴシック" panose="020B0400000000000000" pitchFamily="50" charset="-128"/>
              <a:ea typeface="BIZ UDPゴシック" panose="020B0400000000000000" pitchFamily="50" charset="-128"/>
            </a:rPr>
            <a:t>3 </a:t>
          </a:r>
          <a:endParaRPr kumimoji="1" lang="ja-JP" altLang="en-US" sz="2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11</xdr:col>
      <xdr:colOff>85725</xdr:colOff>
      <xdr:row>37</xdr:row>
      <xdr:rowOff>23812</xdr:rowOff>
    </xdr:from>
    <xdr:to>
      <xdr:col>13</xdr:col>
      <xdr:colOff>64295</xdr:colOff>
      <xdr:row>39</xdr:row>
      <xdr:rowOff>138113</xdr:rowOff>
    </xdr:to>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657350" y="5710237"/>
          <a:ext cx="264320"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chemeClr val="tx1"/>
              </a:solidFill>
              <a:latin typeface="BIZ UDPゴシック" panose="020B0400000000000000" pitchFamily="50" charset="-128"/>
              <a:ea typeface="BIZ UDPゴシック" panose="020B0400000000000000" pitchFamily="50" charset="-128"/>
            </a:rPr>
            <a:t>0 </a:t>
          </a:r>
          <a:endParaRPr kumimoji="1" lang="ja-JP" altLang="en-US" sz="2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8659</xdr:colOff>
      <xdr:row>27</xdr:row>
      <xdr:rowOff>147205</xdr:rowOff>
    </xdr:from>
    <xdr:to>
      <xdr:col>56</xdr:col>
      <xdr:colOff>126720</xdr:colOff>
      <xdr:row>27</xdr:row>
      <xdr:rowOff>147205</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1151659" y="426200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64347</xdr:colOff>
      <xdr:row>16</xdr:row>
      <xdr:rowOff>39688</xdr:rowOff>
    </xdr:from>
    <xdr:to>
      <xdr:col>56</xdr:col>
      <xdr:colOff>119408</xdr:colOff>
      <xdr:row>18</xdr:row>
      <xdr:rowOff>95251</xdr:rowOff>
    </xdr:to>
    <xdr:sp macro="" textlink="">
      <xdr:nvSpPr>
        <xdr:cNvPr id="76" name="角丸四角形 75">
          <a:extLst>
            <a:ext uri="{FF2B5EF4-FFF2-40B4-BE49-F238E27FC236}">
              <a16:creationId xmlns:a16="http://schemas.microsoft.com/office/drawing/2014/main" id="{00000000-0008-0000-0600-00004C000000}"/>
            </a:ext>
          </a:extLst>
        </xdr:cNvPr>
        <xdr:cNvSpPr/>
      </xdr:nvSpPr>
      <xdr:spPr>
        <a:xfrm>
          <a:off x="4636347" y="2478088"/>
          <a:ext cx="3493586" cy="360363"/>
        </a:xfrm>
        <a:prstGeom prst="roundRect">
          <a:avLst>
            <a:gd name="adj"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63500</xdr:colOff>
      <xdr:row>18</xdr:row>
      <xdr:rowOff>47625</xdr:rowOff>
    </xdr:from>
    <xdr:to>
      <xdr:col>57</xdr:col>
      <xdr:colOff>79375</xdr:colOff>
      <xdr:row>18</xdr:row>
      <xdr:rowOff>119063</xdr:rowOff>
    </xdr:to>
    <xdr:sp macro="" textlink="">
      <xdr:nvSpPr>
        <xdr:cNvPr id="77" name="正方形/長方形 76">
          <a:extLst>
            <a:ext uri="{FF2B5EF4-FFF2-40B4-BE49-F238E27FC236}">
              <a16:creationId xmlns:a16="http://schemas.microsoft.com/office/drawing/2014/main" id="{00000000-0008-0000-0600-00004D000000}"/>
            </a:ext>
          </a:extLst>
        </xdr:cNvPr>
        <xdr:cNvSpPr/>
      </xdr:nvSpPr>
      <xdr:spPr>
        <a:xfrm>
          <a:off x="5492750" y="2790825"/>
          <a:ext cx="2740025" cy="714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23813</xdr:colOff>
      <xdr:row>17</xdr:row>
      <xdr:rowOff>103186</xdr:rowOff>
    </xdr:from>
    <xdr:to>
      <xdr:col>39</xdr:col>
      <xdr:colOff>55564</xdr:colOff>
      <xdr:row>18</xdr:row>
      <xdr:rowOff>134937</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5453063" y="2693986"/>
          <a:ext cx="174626" cy="18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83707</xdr:colOff>
      <xdr:row>16</xdr:row>
      <xdr:rowOff>40633</xdr:rowOff>
    </xdr:from>
    <xdr:to>
      <xdr:col>38</xdr:col>
      <xdr:colOff>83707</xdr:colOff>
      <xdr:row>18</xdr:row>
      <xdr:rowOff>99009</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5512957" y="2479033"/>
          <a:ext cx="0" cy="3631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87314</xdr:colOff>
      <xdr:row>17</xdr:row>
      <xdr:rowOff>95250</xdr:rowOff>
    </xdr:from>
    <xdr:to>
      <xdr:col>57</xdr:col>
      <xdr:colOff>31752</xdr:colOff>
      <xdr:row>19</xdr:row>
      <xdr:rowOff>142875</xdr:rowOff>
    </xdr:to>
    <xdr:sp macro="" textlink="">
      <xdr:nvSpPr>
        <xdr:cNvPr id="80" name="正方形/長方形 79">
          <a:extLst>
            <a:ext uri="{FF2B5EF4-FFF2-40B4-BE49-F238E27FC236}">
              <a16:creationId xmlns:a16="http://schemas.microsoft.com/office/drawing/2014/main" id="{00000000-0008-0000-0600-000050000000}"/>
            </a:ext>
          </a:extLst>
        </xdr:cNvPr>
        <xdr:cNvSpPr/>
      </xdr:nvSpPr>
      <xdr:spPr>
        <a:xfrm>
          <a:off x="7954964" y="2686050"/>
          <a:ext cx="230188"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56</xdr:col>
      <xdr:colOff>119927</xdr:colOff>
      <xdr:row>17</xdr:row>
      <xdr:rowOff>74084</xdr:rowOff>
    </xdr:from>
    <xdr:to>
      <xdr:col>56</xdr:col>
      <xdr:colOff>119927</xdr:colOff>
      <xdr:row>20</xdr:row>
      <xdr:rowOff>61583</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8130452" y="2664884"/>
          <a:ext cx="0" cy="4446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24912</xdr:colOff>
      <xdr:row>18</xdr:row>
      <xdr:rowOff>95250</xdr:rowOff>
    </xdr:from>
    <xdr:to>
      <xdr:col>56</xdr:col>
      <xdr:colOff>109224</xdr:colOff>
      <xdr:row>18</xdr:row>
      <xdr:rowOff>95250</xdr:rowOff>
    </xdr:to>
    <xdr:cxnSp macro="">
      <xdr:nvCxnSpPr>
        <xdr:cNvPr id="82" name="直線コネクタ 81">
          <a:extLst>
            <a:ext uri="{FF2B5EF4-FFF2-40B4-BE49-F238E27FC236}">
              <a16:creationId xmlns:a16="http://schemas.microsoft.com/office/drawing/2014/main" id="{00000000-0008-0000-0600-000052000000}"/>
            </a:ext>
          </a:extLst>
        </xdr:cNvPr>
        <xdr:cNvCxnSpPr/>
      </xdr:nvCxnSpPr>
      <xdr:spPr>
        <a:xfrm rot="5400000">
          <a:off x="6786956" y="1505656"/>
          <a:ext cx="0" cy="26655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107079</xdr:colOff>
      <xdr:row>21</xdr:row>
      <xdr:rowOff>51954</xdr:rowOff>
    </xdr:from>
    <xdr:to>
      <xdr:col>57</xdr:col>
      <xdr:colOff>115811</xdr:colOff>
      <xdr:row>23</xdr:row>
      <xdr:rowOff>40552</xdr:rowOff>
    </xdr:to>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7688979" y="3252354"/>
          <a:ext cx="580232" cy="293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御中</a:t>
          </a:r>
        </a:p>
      </xdr:txBody>
    </xdr:sp>
    <xdr:clientData/>
  </xdr:twoCellAnchor>
  <xdr:twoCellAnchor editAs="oneCell">
    <xdr:from>
      <xdr:col>17</xdr:col>
      <xdr:colOff>66676</xdr:colOff>
      <xdr:row>9</xdr:row>
      <xdr:rowOff>34636</xdr:rowOff>
    </xdr:from>
    <xdr:to>
      <xdr:col>49</xdr:col>
      <xdr:colOff>9524</xdr:colOff>
      <xdr:row>11</xdr:row>
      <xdr:rowOff>91785</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2495551" y="1406236"/>
          <a:ext cx="4514848" cy="361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BIZ UDPゴシック" panose="020B0400000000000000" pitchFamily="50" charset="-128"/>
              <a:ea typeface="BIZ UDPゴシック" panose="020B0400000000000000" pitchFamily="50" charset="-128"/>
            </a:rPr>
            <a:t>預金口座振替依頼書・自動払込利用申込書</a:t>
          </a:r>
        </a:p>
      </xdr:txBody>
    </xdr:sp>
    <xdr:clientData/>
  </xdr:twoCellAnchor>
  <xdr:twoCellAnchor editAs="oneCell">
    <xdr:from>
      <xdr:col>48</xdr:col>
      <xdr:colOff>30949</xdr:colOff>
      <xdr:row>9</xdr:row>
      <xdr:rowOff>34637</xdr:rowOff>
    </xdr:from>
    <xdr:to>
      <xdr:col>58</xdr:col>
      <xdr:colOff>130966</xdr:colOff>
      <xdr:row>11</xdr:row>
      <xdr:rowOff>97341</xdr:rowOff>
    </xdr:to>
    <xdr:grpSp>
      <xdr:nvGrpSpPr>
        <xdr:cNvPr id="85" name="グループ化 84">
          <a:extLst>
            <a:ext uri="{FF2B5EF4-FFF2-40B4-BE49-F238E27FC236}">
              <a16:creationId xmlns:a16="http://schemas.microsoft.com/office/drawing/2014/main" id="{00000000-0008-0000-0600-000055000000}"/>
            </a:ext>
          </a:extLst>
        </xdr:cNvPr>
        <xdr:cNvGrpSpPr/>
      </xdr:nvGrpSpPr>
      <xdr:grpSpPr>
        <a:xfrm>
          <a:off x="6823635" y="1406237"/>
          <a:ext cx="1526045" cy="367504"/>
          <a:chOff x="6674638" y="261941"/>
          <a:chExt cx="1536491" cy="376236"/>
        </a:xfrm>
      </xdr:grpSpPr>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6674638" y="261941"/>
            <a:ext cx="1536491" cy="366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BIZ UDPゴシック" panose="020B0400000000000000" pitchFamily="50" charset="-128"/>
                <a:ea typeface="BIZ UDPゴシック" panose="020B0400000000000000" pitchFamily="50" charset="-128"/>
              </a:rPr>
              <a:t>（　収　</a:t>
            </a:r>
            <a:r>
              <a:rPr kumimoji="1" lang="ja-JP" altLang="en-US" sz="1800"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a:solidFill>
                  <a:schemeClr val="tx1"/>
                </a:solidFill>
                <a:latin typeface="BIZ UDPゴシック" panose="020B0400000000000000" pitchFamily="50" charset="-128"/>
                <a:ea typeface="BIZ UDPゴシック" panose="020B0400000000000000" pitchFamily="50" charset="-128"/>
              </a:rPr>
              <a:t>加　）</a:t>
            </a:r>
          </a:p>
        </xdr:txBody>
      </xdr:sp>
      <xdr:sp macro="" textlink="">
        <xdr:nvSpPr>
          <xdr:cNvPr id="87" name="楕円 86">
            <a:extLst>
              <a:ext uri="{FF2B5EF4-FFF2-40B4-BE49-F238E27FC236}">
                <a16:creationId xmlns:a16="http://schemas.microsoft.com/office/drawing/2014/main" id="{00000000-0008-0000-0600-000057000000}"/>
              </a:ext>
            </a:extLst>
          </xdr:cNvPr>
          <xdr:cNvSpPr/>
        </xdr:nvSpPr>
        <xdr:spPr>
          <a:xfrm>
            <a:off x="6962770" y="280990"/>
            <a:ext cx="361950" cy="3571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楕円 87">
            <a:extLst>
              <a:ext uri="{FF2B5EF4-FFF2-40B4-BE49-F238E27FC236}">
                <a16:creationId xmlns:a16="http://schemas.microsoft.com/office/drawing/2014/main" id="{00000000-0008-0000-0600-000058000000}"/>
              </a:ext>
            </a:extLst>
          </xdr:cNvPr>
          <xdr:cNvSpPr/>
        </xdr:nvSpPr>
        <xdr:spPr>
          <a:xfrm>
            <a:off x="7408063" y="280990"/>
            <a:ext cx="361950" cy="3571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117929</xdr:colOff>
      <xdr:row>9</xdr:row>
      <xdr:rowOff>52778</xdr:rowOff>
    </xdr:from>
    <xdr:to>
      <xdr:col>18</xdr:col>
      <xdr:colOff>72714</xdr:colOff>
      <xdr:row>11</xdr:row>
      <xdr:rowOff>109928</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60804" y="1424378"/>
          <a:ext cx="238366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ビューカード（法人用）</a:t>
          </a:r>
        </a:p>
      </xdr:txBody>
    </xdr:sp>
    <xdr:clientData/>
  </xdr:twoCellAnchor>
  <xdr:twoCellAnchor editAs="oneCell">
    <xdr:from>
      <xdr:col>28</xdr:col>
      <xdr:colOff>103187</xdr:colOff>
      <xdr:row>12</xdr:row>
      <xdr:rowOff>63500</xdr:rowOff>
    </xdr:from>
    <xdr:to>
      <xdr:col>56</xdr:col>
      <xdr:colOff>107155</xdr:colOff>
      <xdr:row>15</xdr:row>
      <xdr:rowOff>54968</xdr:rowOff>
    </xdr:to>
    <xdr:grpSp>
      <xdr:nvGrpSpPr>
        <xdr:cNvPr id="90" name="グループ化 89">
          <a:extLst>
            <a:ext uri="{FF2B5EF4-FFF2-40B4-BE49-F238E27FC236}">
              <a16:creationId xmlns:a16="http://schemas.microsoft.com/office/drawing/2014/main" id="{00000000-0008-0000-0600-00005A000000}"/>
            </a:ext>
          </a:extLst>
        </xdr:cNvPr>
        <xdr:cNvGrpSpPr/>
      </xdr:nvGrpSpPr>
      <xdr:grpSpPr>
        <a:xfrm>
          <a:off x="4065587" y="1892300"/>
          <a:ext cx="3977254" cy="448668"/>
          <a:chOff x="571500" y="896938"/>
          <a:chExt cx="4012406" cy="443905"/>
        </a:xfrm>
      </xdr:grpSpPr>
      <xdr:cxnSp macro="">
        <xdr:nvCxnSpPr>
          <xdr:cNvPr id="91" name="直線コネクタ 90">
            <a:extLst>
              <a:ext uri="{FF2B5EF4-FFF2-40B4-BE49-F238E27FC236}">
                <a16:creationId xmlns:a16="http://schemas.microsoft.com/office/drawing/2014/main" id="{00000000-0008-0000-0600-00005B000000}"/>
              </a:ext>
            </a:extLst>
          </xdr:cNvPr>
          <xdr:cNvCxnSpPr/>
        </xdr:nvCxnSpPr>
        <xdr:spPr>
          <a:xfrm>
            <a:off x="1750218" y="904875"/>
            <a:ext cx="0" cy="42406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2" name="角丸四角形 91">
            <a:extLst>
              <a:ext uri="{FF2B5EF4-FFF2-40B4-BE49-F238E27FC236}">
                <a16:creationId xmlns:a16="http://schemas.microsoft.com/office/drawing/2014/main" id="{00000000-0008-0000-0600-00005C000000}"/>
              </a:ext>
            </a:extLst>
          </xdr:cNvPr>
          <xdr:cNvSpPr/>
        </xdr:nvSpPr>
        <xdr:spPr>
          <a:xfrm>
            <a:off x="571500" y="896939"/>
            <a:ext cx="4012406" cy="440531"/>
          </a:xfrm>
          <a:prstGeom prst="roundRect">
            <a:avLst>
              <a:gd name="adj" fmla="val 2232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583406" y="896938"/>
            <a:ext cx="1200150" cy="2706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法人コード</a:t>
            </a:r>
          </a:p>
        </xdr:txBody>
      </xdr:sp>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26282" y="1079501"/>
            <a:ext cx="809625" cy="2103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chemeClr val="tx1"/>
                </a:solidFill>
                <a:latin typeface="BIZ UDPゴシック" panose="020B0400000000000000" pitchFamily="50" charset="-128"/>
                <a:ea typeface="BIZ UDPゴシック" panose="020B0400000000000000" pitchFamily="50" charset="-128"/>
              </a:rPr>
              <a:t>(</a:t>
            </a:r>
            <a:r>
              <a:rPr kumimoji="1" lang="ja-JP" altLang="en-US" sz="1050">
                <a:solidFill>
                  <a:schemeClr val="tx1"/>
                </a:solidFill>
                <a:latin typeface="BIZ UDPゴシック" panose="020B0400000000000000" pitchFamily="50" charset="-128"/>
                <a:ea typeface="BIZ UDPゴシック" panose="020B0400000000000000" pitchFamily="50" charset="-128"/>
              </a:rPr>
              <a:t>下</a:t>
            </a:r>
            <a:r>
              <a:rPr kumimoji="1" lang="en-US" altLang="ja-JP" sz="1050">
                <a:solidFill>
                  <a:schemeClr val="tx1"/>
                </a:solidFill>
                <a:latin typeface="BIZ UDPゴシック" panose="020B0400000000000000" pitchFamily="50" charset="-128"/>
                <a:ea typeface="BIZ UDPゴシック" panose="020B0400000000000000" pitchFamily="50" charset="-128"/>
              </a:rPr>
              <a:t>6</a:t>
            </a:r>
            <a:r>
              <a:rPr kumimoji="1" lang="ja-JP" altLang="en-US" sz="1050">
                <a:solidFill>
                  <a:schemeClr val="tx1"/>
                </a:solidFill>
                <a:latin typeface="BIZ UDPゴシック" panose="020B0400000000000000" pitchFamily="50" charset="-128"/>
                <a:ea typeface="BIZ UDPゴシック" panose="020B0400000000000000" pitchFamily="50" charset="-128"/>
              </a:rPr>
              <a:t>桁）</a:t>
            </a:r>
          </a:p>
        </xdr:txBody>
      </xdr:sp>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3988593" y="896938"/>
            <a:ext cx="0" cy="420094"/>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2845592" y="904875"/>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3143248" y="916781"/>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3429000" y="916781"/>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4286250" y="896938"/>
            <a:ext cx="0" cy="420094"/>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3714749" y="896938"/>
            <a:ext cx="0" cy="432000"/>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16</xdr:col>
      <xdr:colOff>140494</xdr:colOff>
      <xdr:row>36</xdr:row>
      <xdr:rowOff>8250</xdr:rowOff>
    </xdr:from>
    <xdr:to>
      <xdr:col>16</xdr:col>
      <xdr:colOff>140494</xdr:colOff>
      <xdr:row>41</xdr:row>
      <xdr:rowOff>5850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242649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19</xdr:col>
      <xdr:colOff>140494</xdr:colOff>
      <xdr:row>36</xdr:row>
      <xdr:rowOff>8250</xdr:rowOff>
    </xdr:from>
    <xdr:to>
      <xdr:col>19</xdr:col>
      <xdr:colOff>140494</xdr:colOff>
      <xdr:row>41</xdr:row>
      <xdr:rowOff>5850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285511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140494</xdr:colOff>
      <xdr:row>36</xdr:row>
      <xdr:rowOff>8250</xdr:rowOff>
    </xdr:from>
    <xdr:to>
      <xdr:col>22</xdr:col>
      <xdr:colOff>140494</xdr:colOff>
      <xdr:row>41</xdr:row>
      <xdr:rowOff>5850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328374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140494</xdr:colOff>
      <xdr:row>36</xdr:row>
      <xdr:rowOff>8250</xdr:rowOff>
    </xdr:from>
    <xdr:to>
      <xdr:col>25</xdr:col>
      <xdr:colOff>140494</xdr:colOff>
      <xdr:row>41</xdr:row>
      <xdr:rowOff>5850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371236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130969</xdr:colOff>
      <xdr:row>33</xdr:row>
      <xdr:rowOff>191583</xdr:rowOff>
    </xdr:from>
    <xdr:to>
      <xdr:col>14</xdr:col>
      <xdr:colOff>35719</xdr:colOff>
      <xdr:row>36</xdr:row>
      <xdr:rowOff>99075</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1131094" y="5220783"/>
          <a:ext cx="904875" cy="412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契約種別</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コード</a:t>
          </a:r>
        </a:p>
      </xdr:txBody>
    </xdr:sp>
    <xdr:clientData/>
  </xdr:twoCellAnchor>
  <xdr:twoCellAnchor editAs="oneCell">
    <xdr:from>
      <xdr:col>29</xdr:col>
      <xdr:colOff>11906</xdr:colOff>
      <xdr:row>36</xdr:row>
      <xdr:rowOff>0</xdr:rowOff>
    </xdr:from>
    <xdr:to>
      <xdr:col>29</xdr:col>
      <xdr:colOff>11906</xdr:colOff>
      <xdr:row>40</xdr:row>
      <xdr:rowOff>147675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4155281" y="5534025"/>
          <a:ext cx="0" cy="757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50</xdr:col>
      <xdr:colOff>59528</xdr:colOff>
      <xdr:row>73</xdr:row>
      <xdr:rowOff>11902</xdr:rowOff>
    </xdr:from>
    <xdr:to>
      <xdr:col>57</xdr:col>
      <xdr:colOff>37063</xdr:colOff>
      <xdr:row>87</xdr:row>
      <xdr:rowOff>96527</xdr:rowOff>
    </xdr:to>
    <xdr:grpSp>
      <xdr:nvGrpSpPr>
        <xdr:cNvPr id="112" name="グループ化 111">
          <a:extLst>
            <a:ext uri="{FF2B5EF4-FFF2-40B4-BE49-F238E27FC236}">
              <a16:creationId xmlns:a16="http://schemas.microsoft.com/office/drawing/2014/main" id="{00000000-0008-0000-0600-000070000000}"/>
            </a:ext>
          </a:extLst>
        </xdr:cNvPr>
        <xdr:cNvGrpSpPr/>
      </xdr:nvGrpSpPr>
      <xdr:grpSpPr>
        <a:xfrm>
          <a:off x="7135242" y="11180645"/>
          <a:ext cx="979021" cy="2218225"/>
          <a:chOff x="6734175" y="9496423"/>
          <a:chExt cx="1060380" cy="2605661"/>
        </a:xfrm>
      </xdr:grpSpPr>
      <xdr:sp macro="" textlink="">
        <xdr:nvSpPr>
          <xdr:cNvPr id="113" name="正方形/長方形 112">
            <a:extLst>
              <a:ext uri="{FF2B5EF4-FFF2-40B4-BE49-F238E27FC236}">
                <a16:creationId xmlns:a16="http://schemas.microsoft.com/office/drawing/2014/main" id="{00000000-0008-0000-0600-000071000000}"/>
              </a:ext>
            </a:extLst>
          </xdr:cNvPr>
          <xdr:cNvSpPr/>
        </xdr:nvSpPr>
        <xdr:spPr>
          <a:xfrm>
            <a:off x="7019922" y="94964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検　印</a:t>
            </a:r>
          </a:p>
        </xdr:txBody>
      </xdr:sp>
      <xdr:sp macro="" textlink="">
        <xdr:nvSpPr>
          <xdr:cNvPr id="114" name="正方形/長方形 113">
            <a:extLst>
              <a:ext uri="{FF2B5EF4-FFF2-40B4-BE49-F238E27FC236}">
                <a16:creationId xmlns:a16="http://schemas.microsoft.com/office/drawing/2014/main" id="{00000000-0008-0000-0600-000072000000}"/>
              </a:ext>
            </a:extLst>
          </xdr:cNvPr>
          <xdr:cNvSpPr/>
        </xdr:nvSpPr>
        <xdr:spPr>
          <a:xfrm>
            <a:off x="7019925" y="103727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印鑑照合</a:t>
            </a:r>
          </a:p>
        </xdr:txBody>
      </xdr:sp>
      <xdr:sp macro="" textlink="">
        <xdr:nvSpPr>
          <xdr:cNvPr id="115" name="正方形/長方形 114">
            <a:extLst>
              <a:ext uri="{FF2B5EF4-FFF2-40B4-BE49-F238E27FC236}">
                <a16:creationId xmlns:a16="http://schemas.microsoft.com/office/drawing/2014/main" id="{00000000-0008-0000-0600-000073000000}"/>
              </a:ext>
            </a:extLst>
          </xdr:cNvPr>
          <xdr:cNvSpPr/>
        </xdr:nvSpPr>
        <xdr:spPr>
          <a:xfrm>
            <a:off x="7019924" y="112490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受付印</a:t>
            </a:r>
          </a:p>
        </xdr:txBody>
      </xdr:sp>
      <xdr:sp macro="" textlink="">
        <xdr:nvSpPr>
          <xdr:cNvPr id="116" name="正方形/長方形 115">
            <a:extLst>
              <a:ext uri="{FF2B5EF4-FFF2-40B4-BE49-F238E27FC236}">
                <a16:creationId xmlns:a16="http://schemas.microsoft.com/office/drawing/2014/main" id="{00000000-0008-0000-0600-000074000000}"/>
              </a:ext>
            </a:extLst>
          </xdr:cNvPr>
          <xdr:cNvSpPr/>
        </xdr:nvSpPr>
        <xdr:spPr>
          <a:xfrm>
            <a:off x="7019924" y="11439526"/>
            <a:ext cx="774630" cy="662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17" name="正方形/長方形 116">
            <a:extLst>
              <a:ext uri="{FF2B5EF4-FFF2-40B4-BE49-F238E27FC236}">
                <a16:creationId xmlns:a16="http://schemas.microsoft.com/office/drawing/2014/main" id="{00000000-0008-0000-0600-000075000000}"/>
              </a:ext>
            </a:extLst>
          </xdr:cNvPr>
          <xdr:cNvSpPr/>
        </xdr:nvSpPr>
        <xdr:spPr>
          <a:xfrm>
            <a:off x="6734175" y="9496423"/>
            <a:ext cx="285750" cy="2605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金</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融機関使用欄</a:t>
            </a:r>
          </a:p>
        </xdr:txBody>
      </xdr:sp>
      <xdr:sp macro="" textlink="">
        <xdr:nvSpPr>
          <xdr:cNvPr id="118" name="正方形/長方形 117">
            <a:extLst>
              <a:ext uri="{FF2B5EF4-FFF2-40B4-BE49-F238E27FC236}">
                <a16:creationId xmlns:a16="http://schemas.microsoft.com/office/drawing/2014/main" id="{00000000-0008-0000-0600-000076000000}"/>
              </a:ext>
            </a:extLst>
          </xdr:cNvPr>
          <xdr:cNvSpPr/>
        </xdr:nvSpPr>
        <xdr:spPr>
          <a:xfrm>
            <a:off x="7019924" y="9686922"/>
            <a:ext cx="774630" cy="684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19" name="正方形/長方形 118">
            <a:extLst>
              <a:ext uri="{FF2B5EF4-FFF2-40B4-BE49-F238E27FC236}">
                <a16:creationId xmlns:a16="http://schemas.microsoft.com/office/drawing/2014/main" id="{00000000-0008-0000-0600-000077000000}"/>
              </a:ext>
            </a:extLst>
          </xdr:cNvPr>
          <xdr:cNvSpPr/>
        </xdr:nvSpPr>
        <xdr:spPr>
          <a:xfrm>
            <a:off x="7019924" y="10563225"/>
            <a:ext cx="774630" cy="684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editAs="oneCell">
    <xdr:from>
      <xdr:col>4</xdr:col>
      <xdr:colOff>119062</xdr:colOff>
      <xdr:row>43</xdr:row>
      <xdr:rowOff>71438</xdr:rowOff>
    </xdr:from>
    <xdr:to>
      <xdr:col>51</xdr:col>
      <xdr:colOff>71436</xdr:colOff>
      <xdr:row>45</xdr:row>
      <xdr:rowOff>61915</xdr:rowOff>
    </xdr:to>
    <xdr:sp macro="" textlink="">
      <xdr:nvSpPr>
        <xdr:cNvPr id="120" name="正方形/長方形 119">
          <a:extLst>
            <a:ext uri="{FF2B5EF4-FFF2-40B4-BE49-F238E27FC236}">
              <a16:creationId xmlns:a16="http://schemas.microsoft.com/office/drawing/2014/main" id="{00000000-0008-0000-0600-000078000000}"/>
            </a:ext>
          </a:extLst>
        </xdr:cNvPr>
        <xdr:cNvSpPr/>
      </xdr:nvSpPr>
      <xdr:spPr>
        <a:xfrm>
          <a:off x="690562" y="6672263"/>
          <a:ext cx="6667499" cy="295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法人口座をご指定いただき、肩書き・代表者名の登録がございましたらご記入ください</a:t>
          </a:r>
        </a:p>
      </xdr:txBody>
    </xdr:sp>
    <xdr:clientData/>
  </xdr:twoCellAnchor>
  <xdr:twoCellAnchor editAs="oneCell">
    <xdr:from>
      <xdr:col>40</xdr:col>
      <xdr:colOff>19050</xdr:colOff>
      <xdr:row>34</xdr:row>
      <xdr:rowOff>46568</xdr:rowOff>
    </xdr:from>
    <xdr:to>
      <xdr:col>55</xdr:col>
      <xdr:colOff>19051</xdr:colOff>
      <xdr:row>37</xdr:row>
      <xdr:rowOff>6087</xdr:rowOff>
    </xdr:to>
    <xdr:sp macro="" textlink="">
      <xdr:nvSpPr>
        <xdr:cNvPr id="121" name="正方形/長方形 120">
          <a:extLst>
            <a:ext uri="{FF2B5EF4-FFF2-40B4-BE49-F238E27FC236}">
              <a16:creationId xmlns:a16="http://schemas.microsoft.com/office/drawing/2014/main" id="{00000000-0008-0000-0600-000079000000}"/>
            </a:ext>
          </a:extLst>
        </xdr:cNvPr>
        <xdr:cNvSpPr/>
      </xdr:nvSpPr>
      <xdr:spPr>
        <a:xfrm>
          <a:off x="5734050" y="5275793"/>
          <a:ext cx="2152651" cy="416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BIZ UDPゴシック" panose="020B0400000000000000" pitchFamily="50" charset="-128"/>
              <a:ea typeface="BIZ UDPゴシック" panose="020B0400000000000000" pitchFamily="50" charset="-128"/>
            </a:rPr>
            <a:t>右詰でご記入ください</a:t>
          </a:r>
        </a:p>
      </xdr:txBody>
    </xdr:sp>
    <xdr:clientData/>
  </xdr:twoCellAnchor>
  <xdr:twoCellAnchor editAs="oneCell">
    <xdr:from>
      <xdr:col>36</xdr:col>
      <xdr:colOff>55563</xdr:colOff>
      <xdr:row>12</xdr:row>
      <xdr:rowOff>111125</xdr:rowOff>
    </xdr:from>
    <xdr:to>
      <xdr:col>44</xdr:col>
      <xdr:colOff>112713</xdr:colOff>
      <xdr:row>14</xdr:row>
      <xdr:rowOff>142875</xdr:rowOff>
    </xdr:to>
    <xdr:sp macro="" textlink="">
      <xdr:nvSpPr>
        <xdr:cNvPr id="122" name="正方形/長方形 121">
          <a:extLst>
            <a:ext uri="{FF2B5EF4-FFF2-40B4-BE49-F238E27FC236}">
              <a16:creationId xmlns:a16="http://schemas.microsoft.com/office/drawing/2014/main" id="{00000000-0008-0000-0600-00007A000000}"/>
            </a:ext>
          </a:extLst>
        </xdr:cNvPr>
        <xdr:cNvSpPr/>
      </xdr:nvSpPr>
      <xdr:spPr>
        <a:xfrm>
          <a:off x="5199063" y="1939925"/>
          <a:ext cx="1200150"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BIZ UDPゴシック" panose="020B0400000000000000" pitchFamily="50" charset="-128"/>
              <a:ea typeface="BIZ UDPゴシック" panose="020B0400000000000000" pitchFamily="50" charset="-128"/>
            </a:rPr>
            <a:t>11119850</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119068</xdr:colOff>
      <xdr:row>13</xdr:row>
      <xdr:rowOff>142875</xdr:rowOff>
    </xdr:from>
    <xdr:to>
      <xdr:col>27</xdr:col>
      <xdr:colOff>62817</xdr:colOff>
      <xdr:row>15</xdr:row>
      <xdr:rowOff>98917</xdr:rowOff>
    </xdr:to>
    <xdr:sp macro="" textlink="">
      <xdr:nvSpPr>
        <xdr:cNvPr id="123" name="正方形/長方形 122">
          <a:extLst>
            <a:ext uri="{FF2B5EF4-FFF2-40B4-BE49-F238E27FC236}">
              <a16:creationId xmlns:a16="http://schemas.microsoft.com/office/drawing/2014/main" id="{00000000-0008-0000-0600-00007B000000}"/>
            </a:ext>
          </a:extLst>
        </xdr:cNvPr>
        <xdr:cNvSpPr/>
      </xdr:nvSpPr>
      <xdr:spPr>
        <a:xfrm>
          <a:off x="1976443" y="2124075"/>
          <a:ext cx="1943999" cy="2608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2.</a:t>
          </a:r>
          <a:r>
            <a:rPr kumimoji="1" lang="ja-JP" altLang="en-US" sz="1100">
              <a:solidFill>
                <a:schemeClr val="tx1"/>
              </a:solidFill>
              <a:latin typeface="BIZ UDPゴシック" panose="020B0400000000000000" pitchFamily="50" charset="-128"/>
              <a:ea typeface="BIZ UDPゴシック" panose="020B0400000000000000" pitchFamily="50" charset="-128"/>
            </a:rPr>
            <a:t>　</a:t>
          </a:r>
        </a:p>
      </xdr:txBody>
    </xdr:sp>
    <xdr:clientData/>
  </xdr:twoCellAnchor>
  <xdr:twoCellAnchor editAs="oneCell">
    <xdr:from>
      <xdr:col>31</xdr:col>
      <xdr:colOff>55563</xdr:colOff>
      <xdr:row>16</xdr:row>
      <xdr:rowOff>47626</xdr:rowOff>
    </xdr:from>
    <xdr:to>
      <xdr:col>39</xdr:col>
      <xdr:colOff>112714</xdr:colOff>
      <xdr:row>18</xdr:row>
      <xdr:rowOff>79377</xdr:rowOff>
    </xdr:to>
    <xdr:sp macro="" textlink="">
      <xdr:nvSpPr>
        <xdr:cNvPr id="124" name="正方形/長方形 123">
          <a:extLst>
            <a:ext uri="{FF2B5EF4-FFF2-40B4-BE49-F238E27FC236}">
              <a16:creationId xmlns:a16="http://schemas.microsoft.com/office/drawing/2014/main" id="{00000000-0008-0000-0600-00007C000000}"/>
            </a:ext>
          </a:extLst>
        </xdr:cNvPr>
        <xdr:cNvSpPr/>
      </xdr:nvSpPr>
      <xdr:spPr>
        <a:xfrm>
          <a:off x="4484688" y="2486026"/>
          <a:ext cx="1200151" cy="336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記入日</a:t>
          </a:r>
        </a:p>
      </xdr:txBody>
    </xdr:sp>
    <xdr:clientData/>
  </xdr:twoCellAnchor>
  <xdr:twoCellAnchor editAs="oneCell">
    <xdr:from>
      <xdr:col>14</xdr:col>
      <xdr:colOff>9525</xdr:colOff>
      <xdr:row>27</xdr:row>
      <xdr:rowOff>142875</xdr:rowOff>
    </xdr:from>
    <xdr:to>
      <xdr:col>14</xdr:col>
      <xdr:colOff>9525</xdr:colOff>
      <xdr:row>32</xdr:row>
      <xdr:rowOff>136875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09775" y="425767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419350" y="4267200"/>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151534</xdr:rowOff>
    </xdr:from>
    <xdr:to>
      <xdr:col>14</xdr:col>
      <xdr:colOff>9525</xdr:colOff>
      <xdr:row>33</xdr:row>
      <xdr:rowOff>80352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0977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27</xdr:row>
      <xdr:rowOff>151534</xdr:rowOff>
    </xdr:from>
    <xdr:to>
      <xdr:col>16</xdr:col>
      <xdr:colOff>133350</xdr:colOff>
      <xdr:row>33</xdr:row>
      <xdr:rowOff>80352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4193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104777</xdr:rowOff>
    </xdr:to>
    <xdr:sp macro="" textlink="">
      <xdr:nvSpPr>
        <xdr:cNvPr id="129" name="正方形/長方形 128">
          <a:extLst>
            <a:ext uri="{FF2B5EF4-FFF2-40B4-BE49-F238E27FC236}">
              <a16:creationId xmlns:a16="http://schemas.microsoft.com/office/drawing/2014/main" id="{00000000-0008-0000-0600-000081000000}"/>
            </a:ext>
          </a:extLst>
        </xdr:cNvPr>
        <xdr:cNvSpPr/>
      </xdr:nvSpPr>
      <xdr:spPr>
        <a:xfrm>
          <a:off x="4276725" y="5514976"/>
          <a:ext cx="26670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51954</xdr:colOff>
      <xdr:row>3</xdr:row>
      <xdr:rowOff>34633</xdr:rowOff>
    </xdr:from>
    <xdr:to>
      <xdr:col>47</xdr:col>
      <xdr:colOff>31389</xdr:colOff>
      <xdr:row>7</xdr:row>
      <xdr:rowOff>77938</xdr:rowOff>
    </xdr:to>
    <xdr:grpSp>
      <xdr:nvGrpSpPr>
        <xdr:cNvPr id="132" name="グループ化 131">
          <a:extLst>
            <a:ext uri="{FF2B5EF4-FFF2-40B4-BE49-F238E27FC236}">
              <a16:creationId xmlns:a16="http://schemas.microsoft.com/office/drawing/2014/main" id="{00000000-0008-0000-0600-000084000000}"/>
            </a:ext>
          </a:extLst>
        </xdr:cNvPr>
        <xdr:cNvGrpSpPr/>
      </xdr:nvGrpSpPr>
      <xdr:grpSpPr>
        <a:xfrm>
          <a:off x="193468" y="491833"/>
          <a:ext cx="6489092" cy="652905"/>
          <a:chOff x="8620125" y="6596056"/>
          <a:chExt cx="6750844" cy="714375"/>
        </a:xfrm>
      </xdr:grpSpPr>
      <xdr:sp macro="" textlink="">
        <xdr:nvSpPr>
          <xdr:cNvPr id="133" name="正方形/長方形 132">
            <a:extLst>
              <a:ext uri="{FF2B5EF4-FFF2-40B4-BE49-F238E27FC236}">
                <a16:creationId xmlns:a16="http://schemas.microsoft.com/office/drawing/2014/main" id="{00000000-0008-0000-0600-000085000000}"/>
              </a:ext>
            </a:extLst>
          </xdr:cNvPr>
          <xdr:cNvSpPr/>
        </xdr:nvSpPr>
        <xdr:spPr>
          <a:xfrm>
            <a:off x="8620125" y="6596056"/>
            <a:ext cx="6750844" cy="7143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　　　</a:t>
            </a:r>
            <a:r>
              <a:rPr kumimoji="1" lang="ja-JP" altLang="en-US" sz="3200" b="1" baseline="0">
                <a:solidFill>
                  <a:srgbClr val="FF0000"/>
                </a:solidFill>
              </a:rPr>
              <a:t>    </a:t>
            </a:r>
            <a:r>
              <a:rPr kumimoji="1" lang="ja-JP" altLang="en-US" sz="2400" b="1">
                <a:solidFill>
                  <a:srgbClr val="FF0000"/>
                </a:solidFill>
              </a:rPr>
              <a:t>を</a:t>
            </a:r>
            <a:r>
              <a:rPr kumimoji="1" lang="en-US" altLang="ja-JP" sz="3200" b="1">
                <a:solidFill>
                  <a:srgbClr val="FF0000"/>
                </a:solidFill>
              </a:rPr>
              <a:t>A4</a:t>
            </a:r>
            <a:r>
              <a:rPr kumimoji="1" lang="ja-JP" altLang="en-US" sz="2400" b="1">
                <a:solidFill>
                  <a:srgbClr val="FF0000"/>
                </a:solidFill>
              </a:rPr>
              <a:t>版の用紙で印刷してください。</a:t>
            </a:r>
          </a:p>
        </xdr:txBody>
      </xdr:sp>
      <xdr:sp macro="" textlink="">
        <xdr:nvSpPr>
          <xdr:cNvPr id="134" name="正方形/長方形 133">
            <a:extLst>
              <a:ext uri="{FF2B5EF4-FFF2-40B4-BE49-F238E27FC236}">
                <a16:creationId xmlns:a16="http://schemas.microsoft.com/office/drawing/2014/main" id="{00000000-0008-0000-0600-000086000000}"/>
              </a:ext>
            </a:extLst>
          </xdr:cNvPr>
          <xdr:cNvSpPr/>
        </xdr:nvSpPr>
        <xdr:spPr>
          <a:xfrm>
            <a:off x="8893970" y="6703218"/>
            <a:ext cx="504000" cy="5040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1</a:t>
            </a:r>
            <a:endParaRPr kumimoji="1" lang="ja-JP" altLang="en-US" sz="2400" b="1">
              <a:solidFill>
                <a:srgbClr val="FF0000"/>
              </a:solidFill>
            </a:endParaRPr>
          </a:p>
        </xdr:txBody>
      </xdr:sp>
      <xdr:sp macro="" textlink="">
        <xdr:nvSpPr>
          <xdr:cNvPr id="135" name="正方形/長方形 134">
            <a:extLst>
              <a:ext uri="{FF2B5EF4-FFF2-40B4-BE49-F238E27FC236}">
                <a16:creationId xmlns:a16="http://schemas.microsoft.com/office/drawing/2014/main" id="{00000000-0008-0000-0600-000087000000}"/>
              </a:ext>
            </a:extLst>
          </xdr:cNvPr>
          <xdr:cNvSpPr/>
        </xdr:nvSpPr>
        <xdr:spPr>
          <a:xfrm>
            <a:off x="9596437" y="6703218"/>
            <a:ext cx="504000" cy="5040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2</a:t>
            </a:r>
            <a:endParaRPr kumimoji="1" lang="ja-JP" altLang="en-US" sz="2400" b="1">
              <a:solidFill>
                <a:srgbClr val="FF0000"/>
              </a:solidFill>
            </a:endParaRPr>
          </a:p>
        </xdr:txBody>
      </xdr:sp>
    </xdr:grpSp>
    <xdr:clientData/>
  </xdr:twoCellAnchor>
  <xdr:twoCellAnchor editAs="oneCell">
    <xdr:from>
      <xdr:col>53</xdr:col>
      <xdr:colOff>129886</xdr:colOff>
      <xdr:row>5</xdr:row>
      <xdr:rowOff>17318</xdr:rowOff>
    </xdr:from>
    <xdr:to>
      <xdr:col>57</xdr:col>
      <xdr:colOff>136380</xdr:colOff>
      <xdr:row>8</xdr:row>
      <xdr:rowOff>125194</xdr:rowOff>
    </xdr:to>
    <xdr:sp macro="" textlink="">
      <xdr:nvSpPr>
        <xdr:cNvPr id="136" name="正方形/長方形 135">
          <a:extLst>
            <a:ext uri="{FF2B5EF4-FFF2-40B4-BE49-F238E27FC236}">
              <a16:creationId xmlns:a16="http://schemas.microsoft.com/office/drawing/2014/main" id="{00000000-0008-0000-0600-000088000000}"/>
            </a:ext>
          </a:extLst>
        </xdr:cNvPr>
        <xdr:cNvSpPr/>
      </xdr:nvSpPr>
      <xdr:spPr>
        <a:xfrm>
          <a:off x="7711786" y="779318"/>
          <a:ext cx="577994" cy="5650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1</a:t>
          </a:r>
          <a:endParaRPr kumimoji="1" lang="ja-JP" altLang="en-US" sz="2400" b="1">
            <a:solidFill>
              <a:srgbClr val="FF0000"/>
            </a:solidFill>
          </a:endParaRPr>
        </a:p>
      </xdr:txBody>
    </xdr:sp>
    <xdr:clientData/>
  </xdr:twoCellAnchor>
  <xdr:twoCellAnchor editAs="oneCell">
    <xdr:from>
      <xdr:col>90</xdr:col>
      <xdr:colOff>11908</xdr:colOff>
      <xdr:row>5</xdr:row>
      <xdr:rowOff>10823</xdr:rowOff>
    </xdr:from>
    <xdr:to>
      <xdr:col>94</xdr:col>
      <xdr:colOff>18402</xdr:colOff>
      <xdr:row>8</xdr:row>
      <xdr:rowOff>118699</xdr:rowOff>
    </xdr:to>
    <xdr:sp macro="" textlink="">
      <xdr:nvSpPr>
        <xdr:cNvPr id="137" name="正方形/長方形 136">
          <a:extLst>
            <a:ext uri="{FF2B5EF4-FFF2-40B4-BE49-F238E27FC236}">
              <a16:creationId xmlns:a16="http://schemas.microsoft.com/office/drawing/2014/main" id="{00000000-0008-0000-0600-000089000000}"/>
            </a:ext>
          </a:extLst>
        </xdr:cNvPr>
        <xdr:cNvSpPr/>
      </xdr:nvSpPr>
      <xdr:spPr>
        <a:xfrm>
          <a:off x="12880183" y="772823"/>
          <a:ext cx="577994" cy="5650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2</a:t>
          </a:r>
          <a:endParaRPr kumimoji="1" lang="ja-JP" altLang="en-US" sz="2400" b="1">
            <a:solidFill>
              <a:srgbClr val="FF0000"/>
            </a:solidFill>
          </a:endParaRPr>
        </a:p>
      </xdr:txBody>
    </xdr:sp>
    <xdr:clientData/>
  </xdr:twoCellAnchor>
  <xdr:twoCellAnchor editAs="oneCell">
    <xdr:from>
      <xdr:col>53</xdr:col>
      <xdr:colOff>133350</xdr:colOff>
      <xdr:row>27</xdr:row>
      <xdr:rowOff>151534</xdr:rowOff>
    </xdr:from>
    <xdr:to>
      <xdr:col>53</xdr:col>
      <xdr:colOff>133350</xdr:colOff>
      <xdr:row>33</xdr:row>
      <xdr:rowOff>80351</xdr:rowOff>
    </xdr:to>
    <xdr:cxnSp macro="">
      <xdr:nvCxnSpPr>
        <xdr:cNvPr id="138" name="直線コネクタ 137">
          <a:extLst>
            <a:ext uri="{FF2B5EF4-FFF2-40B4-BE49-F238E27FC236}">
              <a16:creationId xmlns:a16="http://schemas.microsoft.com/office/drawing/2014/main" id="{00000000-0008-0000-0600-00008A000000}"/>
            </a:ext>
          </a:extLst>
        </xdr:cNvPr>
        <xdr:cNvCxnSpPr/>
      </xdr:nvCxnSpPr>
      <xdr:spPr>
        <a:xfrm>
          <a:off x="77152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27</xdr:row>
      <xdr:rowOff>151534</xdr:rowOff>
    </xdr:from>
    <xdr:to>
      <xdr:col>51</xdr:col>
      <xdr:colOff>0</xdr:colOff>
      <xdr:row>33</xdr:row>
      <xdr:rowOff>80351</xdr:rowOff>
    </xdr:to>
    <xdr:cxnSp macro="">
      <xdr:nvCxnSpPr>
        <xdr:cNvPr id="139" name="直線コネクタ 138">
          <a:extLst>
            <a:ext uri="{FF2B5EF4-FFF2-40B4-BE49-F238E27FC236}">
              <a16:creationId xmlns:a16="http://schemas.microsoft.com/office/drawing/2014/main" id="{00000000-0008-0000-0600-00008B000000}"/>
            </a:ext>
          </a:extLst>
        </xdr:cNvPr>
        <xdr:cNvCxnSpPr/>
      </xdr:nvCxnSpPr>
      <xdr:spPr>
        <a:xfrm>
          <a:off x="728662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47</xdr:col>
      <xdr:colOff>133350</xdr:colOff>
      <xdr:row>27</xdr:row>
      <xdr:rowOff>151534</xdr:rowOff>
    </xdr:from>
    <xdr:to>
      <xdr:col>47</xdr:col>
      <xdr:colOff>133350</xdr:colOff>
      <xdr:row>33</xdr:row>
      <xdr:rowOff>80351</xdr:rowOff>
    </xdr:to>
    <xdr:cxnSp macro="">
      <xdr:nvCxnSpPr>
        <xdr:cNvPr id="140" name="直線コネクタ 139">
          <a:extLst>
            <a:ext uri="{FF2B5EF4-FFF2-40B4-BE49-F238E27FC236}">
              <a16:creationId xmlns:a16="http://schemas.microsoft.com/office/drawing/2014/main" id="{00000000-0008-0000-0600-00008C000000}"/>
            </a:ext>
          </a:extLst>
        </xdr:cNvPr>
        <xdr:cNvCxnSpPr/>
      </xdr:nvCxnSpPr>
      <xdr:spPr>
        <a:xfrm>
          <a:off x="684847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45</xdr:col>
      <xdr:colOff>9525</xdr:colOff>
      <xdr:row>27</xdr:row>
      <xdr:rowOff>151534</xdr:rowOff>
    </xdr:from>
    <xdr:to>
      <xdr:col>45</xdr:col>
      <xdr:colOff>9525</xdr:colOff>
      <xdr:row>33</xdr:row>
      <xdr:rowOff>80351</xdr:rowOff>
    </xdr:to>
    <xdr:cxnSp macro="">
      <xdr:nvCxnSpPr>
        <xdr:cNvPr id="141" name="直線コネクタ 140">
          <a:extLst>
            <a:ext uri="{FF2B5EF4-FFF2-40B4-BE49-F238E27FC236}">
              <a16:creationId xmlns:a16="http://schemas.microsoft.com/office/drawing/2014/main" id="{00000000-0008-0000-0600-00008D000000}"/>
            </a:ext>
          </a:extLst>
        </xdr:cNvPr>
        <xdr:cNvCxnSpPr/>
      </xdr:nvCxnSpPr>
      <xdr:spPr>
        <a:xfrm>
          <a:off x="643890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0</xdr:colOff>
      <xdr:row>27</xdr:row>
      <xdr:rowOff>151534</xdr:rowOff>
    </xdr:from>
    <xdr:to>
      <xdr:col>42</xdr:col>
      <xdr:colOff>0</xdr:colOff>
      <xdr:row>33</xdr:row>
      <xdr:rowOff>80351</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a:off x="60007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27</xdr:row>
      <xdr:rowOff>151534</xdr:rowOff>
    </xdr:from>
    <xdr:to>
      <xdr:col>39</xdr:col>
      <xdr:colOff>0</xdr:colOff>
      <xdr:row>33</xdr:row>
      <xdr:rowOff>80351</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557212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9525</xdr:colOff>
      <xdr:row>27</xdr:row>
      <xdr:rowOff>151533</xdr:rowOff>
    </xdr:from>
    <xdr:to>
      <xdr:col>26</xdr:col>
      <xdr:colOff>9525</xdr:colOff>
      <xdr:row>33</xdr:row>
      <xdr:rowOff>80350</xdr:rowOff>
    </xdr:to>
    <xdr:cxnSp macro="">
      <xdr:nvCxnSpPr>
        <xdr:cNvPr id="144" name="直線コネクタ 143">
          <a:extLst>
            <a:ext uri="{FF2B5EF4-FFF2-40B4-BE49-F238E27FC236}">
              <a16:creationId xmlns:a16="http://schemas.microsoft.com/office/drawing/2014/main" id="{00000000-0008-0000-0600-000090000000}"/>
            </a:ext>
          </a:extLst>
        </xdr:cNvPr>
        <xdr:cNvCxnSpPr/>
      </xdr:nvCxnSpPr>
      <xdr:spPr>
        <a:xfrm>
          <a:off x="372427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27</xdr:row>
      <xdr:rowOff>151533</xdr:rowOff>
    </xdr:from>
    <xdr:to>
      <xdr:col>11</xdr:col>
      <xdr:colOff>0</xdr:colOff>
      <xdr:row>33</xdr:row>
      <xdr:rowOff>80350</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157162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136875</xdr:rowOff>
    </xdr:to>
    <xdr:cxnSp macro="">
      <xdr:nvCxnSpPr>
        <xdr:cNvPr id="146" name="直線コネクタ 145">
          <a:extLst>
            <a:ext uri="{FF2B5EF4-FFF2-40B4-BE49-F238E27FC236}">
              <a16:creationId xmlns:a16="http://schemas.microsoft.com/office/drawing/2014/main" id="{00000000-0008-0000-0600-000092000000}"/>
            </a:ext>
          </a:extLst>
        </xdr:cNvPr>
        <xdr:cNvCxnSpPr/>
      </xdr:nvCxnSpPr>
      <xdr:spPr>
        <a:xfrm>
          <a:off x="2009775" y="425767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2419350" y="4267200"/>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0</xdr:colOff>
      <xdr:row>27</xdr:row>
      <xdr:rowOff>151533</xdr:rowOff>
    </xdr:from>
    <xdr:to>
      <xdr:col>23</xdr:col>
      <xdr:colOff>0</xdr:colOff>
      <xdr:row>33</xdr:row>
      <xdr:rowOff>80350</xdr:rowOff>
    </xdr:to>
    <xdr:cxnSp macro="">
      <xdr:nvCxnSpPr>
        <xdr:cNvPr id="148" name="直線コネクタ 147">
          <a:extLst>
            <a:ext uri="{FF2B5EF4-FFF2-40B4-BE49-F238E27FC236}">
              <a16:creationId xmlns:a16="http://schemas.microsoft.com/office/drawing/2014/main" id="{00000000-0008-0000-0600-000094000000}"/>
            </a:ext>
          </a:extLst>
        </xdr:cNvPr>
        <xdr:cNvCxnSpPr/>
      </xdr:nvCxnSpPr>
      <xdr:spPr>
        <a:xfrm>
          <a:off x="328612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136874</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2009775" y="4257675"/>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146399</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2419350" y="4267200"/>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151534</xdr:rowOff>
    </xdr:from>
    <xdr:to>
      <xdr:col>14</xdr:col>
      <xdr:colOff>9525</xdr:colOff>
      <xdr:row>33</xdr:row>
      <xdr:rowOff>80351</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200977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27</xdr:row>
      <xdr:rowOff>151534</xdr:rowOff>
    </xdr:from>
    <xdr:to>
      <xdr:col>16</xdr:col>
      <xdr:colOff>133350</xdr:colOff>
      <xdr:row>33</xdr:row>
      <xdr:rowOff>80351</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24193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36</xdr:row>
      <xdr:rowOff>8250</xdr:rowOff>
    </xdr:from>
    <xdr:to>
      <xdr:col>36</xdr:col>
      <xdr:colOff>9525</xdr:colOff>
      <xdr:row>41</xdr:row>
      <xdr:rowOff>1144</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5153025" y="5542275"/>
          <a:ext cx="0" cy="75489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36</xdr:row>
      <xdr:rowOff>7144</xdr:rowOff>
    </xdr:from>
    <xdr:to>
      <xdr:col>39</xdr:col>
      <xdr:colOff>0</xdr:colOff>
      <xdr:row>41</xdr:row>
      <xdr:rowOff>1144</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557212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133350</xdr:colOff>
      <xdr:row>36</xdr:row>
      <xdr:rowOff>7144</xdr:rowOff>
    </xdr:from>
    <xdr:to>
      <xdr:col>41</xdr:col>
      <xdr:colOff>133350</xdr:colOff>
      <xdr:row>41</xdr:row>
      <xdr:rowOff>1144</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599122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44</xdr:col>
      <xdr:colOff>133350</xdr:colOff>
      <xdr:row>36</xdr:row>
      <xdr:rowOff>9525</xdr:rowOff>
    </xdr:from>
    <xdr:to>
      <xdr:col>44</xdr:col>
      <xdr:colOff>133350</xdr:colOff>
      <xdr:row>41</xdr:row>
      <xdr:rowOff>1144</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419850" y="5543550"/>
          <a:ext cx="0" cy="75361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0</xdr:colOff>
      <xdr:row>36</xdr:row>
      <xdr:rowOff>7144</xdr:rowOff>
    </xdr:from>
    <xdr:to>
      <xdr:col>48</xdr:col>
      <xdr:colOff>0</xdr:colOff>
      <xdr:row>41</xdr:row>
      <xdr:rowOff>1144</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0"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36</xdr:row>
      <xdr:rowOff>9525</xdr:rowOff>
    </xdr:from>
    <xdr:to>
      <xdr:col>51</xdr:col>
      <xdr:colOff>0</xdr:colOff>
      <xdr:row>41</xdr:row>
      <xdr:rowOff>1144</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286625" y="5543550"/>
          <a:ext cx="0" cy="75361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54</xdr:col>
      <xdr:colOff>0</xdr:colOff>
      <xdr:row>36</xdr:row>
      <xdr:rowOff>7144</xdr:rowOff>
    </xdr:from>
    <xdr:to>
      <xdr:col>54</xdr:col>
      <xdr:colOff>0</xdr:colOff>
      <xdr:row>41</xdr:row>
      <xdr:rowOff>1144</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72477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104777</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4276725" y="5514976"/>
          <a:ext cx="26670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16</xdr:col>
      <xdr:colOff>140494</xdr:colOff>
      <xdr:row>36</xdr:row>
      <xdr:rowOff>8250</xdr:rowOff>
    </xdr:from>
    <xdr:to>
      <xdr:col>16</xdr:col>
      <xdr:colOff>140494</xdr:colOff>
      <xdr:row>41</xdr:row>
      <xdr:rowOff>5850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242649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19</xdr:col>
      <xdr:colOff>140494</xdr:colOff>
      <xdr:row>36</xdr:row>
      <xdr:rowOff>8250</xdr:rowOff>
    </xdr:from>
    <xdr:to>
      <xdr:col>19</xdr:col>
      <xdr:colOff>140494</xdr:colOff>
      <xdr:row>41</xdr:row>
      <xdr:rowOff>5850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285511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140494</xdr:colOff>
      <xdr:row>36</xdr:row>
      <xdr:rowOff>8250</xdr:rowOff>
    </xdr:from>
    <xdr:to>
      <xdr:col>22</xdr:col>
      <xdr:colOff>140494</xdr:colOff>
      <xdr:row>41</xdr:row>
      <xdr:rowOff>5850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328374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140494</xdr:colOff>
      <xdr:row>36</xdr:row>
      <xdr:rowOff>8250</xdr:rowOff>
    </xdr:from>
    <xdr:to>
      <xdr:col>25</xdr:col>
      <xdr:colOff>140494</xdr:colOff>
      <xdr:row>41</xdr:row>
      <xdr:rowOff>5850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371236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11906</xdr:colOff>
      <xdr:row>36</xdr:row>
      <xdr:rowOff>0</xdr:rowOff>
    </xdr:from>
    <xdr:to>
      <xdr:col>29</xdr:col>
      <xdr:colOff>11906</xdr:colOff>
      <xdr:row>40</xdr:row>
      <xdr:rowOff>147676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155281" y="5534025"/>
          <a:ext cx="0" cy="7572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104778</xdr:rowOff>
    </xdr:to>
    <xdr:sp macro="" textlink="">
      <xdr:nvSpPr>
        <xdr:cNvPr id="166" name="正方形/長方形 165">
          <a:extLst>
            <a:ext uri="{FF2B5EF4-FFF2-40B4-BE49-F238E27FC236}">
              <a16:creationId xmlns:a16="http://schemas.microsoft.com/office/drawing/2014/main" id="{00000000-0008-0000-0600-0000A6000000}"/>
            </a:ext>
          </a:extLst>
        </xdr:cNvPr>
        <xdr:cNvSpPr/>
      </xdr:nvSpPr>
      <xdr:spPr>
        <a:xfrm>
          <a:off x="4276725" y="5514976"/>
          <a:ext cx="266700" cy="276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97</xdr:col>
      <xdr:colOff>11905</xdr:colOff>
      <xdr:row>9</xdr:row>
      <xdr:rowOff>47625</xdr:rowOff>
    </xdr:from>
    <xdr:to>
      <xdr:col>115</xdr:col>
      <xdr:colOff>137582</xdr:colOff>
      <xdr:row>12</xdr:row>
      <xdr:rowOff>23812</xdr:rowOff>
    </xdr:to>
    <xdr:sp macro="" textlink="">
      <xdr:nvSpPr>
        <xdr:cNvPr id="171" name="正方形/長方形 170">
          <a:hlinkClick xmlns:r="http://schemas.openxmlformats.org/officeDocument/2006/relationships" r:id="rId1"/>
          <a:extLst>
            <a:ext uri="{FF2B5EF4-FFF2-40B4-BE49-F238E27FC236}">
              <a16:creationId xmlns:a16="http://schemas.microsoft.com/office/drawing/2014/main" id="{00000000-0008-0000-0600-0000AB000000}"/>
            </a:ext>
          </a:extLst>
        </xdr:cNvPr>
        <xdr:cNvSpPr>
          <a:spLocks noChangeAspect="1"/>
        </xdr:cNvSpPr>
      </xdr:nvSpPr>
      <xdr:spPr>
        <a:xfrm>
          <a:off x="14384072" y="1381125"/>
          <a:ext cx="2792677" cy="4206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latin typeface="BIZ UDPゴシック" panose="020B0400000000000000" pitchFamily="50" charset="-128"/>
              <a:ea typeface="BIZ UDPゴシック" panose="020B0400000000000000" pitchFamily="50" charset="-128"/>
            </a:rPr>
            <a:t>「口座引落し申込書」へ戻る</a:t>
          </a:r>
          <a:endParaRPr kumimoji="1" lang="ja-JP" altLang="en-US" sz="1200" b="1" u="sng">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49</xdr:col>
      <xdr:colOff>74083</xdr:colOff>
      <xdr:row>65</xdr:row>
      <xdr:rowOff>42333</xdr:rowOff>
    </xdr:from>
    <xdr:to>
      <xdr:col>56</xdr:col>
      <xdr:colOff>38800</xdr:colOff>
      <xdr:row>73</xdr:row>
      <xdr:rowOff>8400</xdr:rowOff>
    </xdr:to>
    <xdr:grpSp>
      <xdr:nvGrpSpPr>
        <xdr:cNvPr id="177" name="グループ化 176">
          <a:extLst>
            <a:ext uri="{FF2B5EF4-FFF2-40B4-BE49-F238E27FC236}">
              <a16:creationId xmlns:a16="http://schemas.microsoft.com/office/drawing/2014/main" id="{00000000-0008-0000-0600-0000B1000000}"/>
            </a:ext>
          </a:extLst>
        </xdr:cNvPr>
        <xdr:cNvGrpSpPr/>
      </xdr:nvGrpSpPr>
      <xdr:grpSpPr>
        <a:xfrm>
          <a:off x="7008283" y="9991876"/>
          <a:ext cx="966203" cy="1185267"/>
          <a:chOff x="7203113" y="10289806"/>
          <a:chExt cx="1001883" cy="1151400"/>
        </a:xfrm>
      </xdr:grpSpPr>
      <xdr:sp macro="" textlink="">
        <xdr:nvSpPr>
          <xdr:cNvPr id="178" name="楕円 177">
            <a:extLst>
              <a:ext uri="{FF2B5EF4-FFF2-40B4-BE49-F238E27FC236}">
                <a16:creationId xmlns:a16="http://schemas.microsoft.com/office/drawing/2014/main" id="{00000000-0008-0000-0600-0000B2000000}"/>
              </a:ext>
            </a:extLst>
          </xdr:cNvPr>
          <xdr:cNvSpPr/>
        </xdr:nvSpPr>
        <xdr:spPr>
          <a:xfrm>
            <a:off x="7388023" y="10429574"/>
            <a:ext cx="598431" cy="578744"/>
          </a:xfrm>
          <a:prstGeom prst="ellipse">
            <a:avLst/>
          </a:prstGeom>
          <a:noFill/>
          <a:ln>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正方形/長方形 178">
            <a:extLst>
              <a:ext uri="{FF2B5EF4-FFF2-40B4-BE49-F238E27FC236}">
                <a16:creationId xmlns:a16="http://schemas.microsoft.com/office/drawing/2014/main" id="{00000000-0008-0000-0600-0000B3000000}"/>
              </a:ext>
            </a:extLst>
          </xdr:cNvPr>
          <xdr:cNvSpPr/>
        </xdr:nvSpPr>
        <xdr:spPr>
          <a:xfrm>
            <a:off x="7203113" y="11138265"/>
            <a:ext cx="1001883" cy="30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65000"/>
                  </a:schemeClr>
                </a:solidFill>
                <a:latin typeface="BIZ UDPゴシック" panose="020B0400000000000000" pitchFamily="50" charset="-128"/>
                <a:ea typeface="BIZ UDPゴシック" panose="020B0400000000000000" pitchFamily="50" charset="-128"/>
              </a:rPr>
              <a:t>押し直し用</a:t>
            </a:r>
          </a:p>
        </xdr:txBody>
      </xdr:sp>
      <xdr:sp macro="" textlink="">
        <xdr:nvSpPr>
          <xdr:cNvPr id="180" name="正方形/長方形 179">
            <a:extLst>
              <a:ext uri="{FF2B5EF4-FFF2-40B4-BE49-F238E27FC236}">
                <a16:creationId xmlns:a16="http://schemas.microsoft.com/office/drawing/2014/main" id="{00000000-0008-0000-0600-0000B4000000}"/>
              </a:ext>
            </a:extLst>
          </xdr:cNvPr>
          <xdr:cNvSpPr/>
        </xdr:nvSpPr>
        <xdr:spPr>
          <a:xfrm>
            <a:off x="7225184" y="10289806"/>
            <a:ext cx="965883" cy="871924"/>
          </a:xfrm>
          <a:prstGeom prst="rect">
            <a:avLst/>
          </a:prstGeom>
          <a:noFill/>
          <a:ln w="127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61</xdr:col>
      <xdr:colOff>54428</xdr:colOff>
      <xdr:row>9</xdr:row>
      <xdr:rowOff>43543</xdr:rowOff>
    </xdr:from>
    <xdr:to>
      <xdr:col>92</xdr:col>
      <xdr:colOff>85753</xdr:colOff>
      <xdr:row>49</xdr:row>
      <xdr:rowOff>113690</xdr:rowOff>
    </xdr:to>
    <xdr:pic>
      <xdr:nvPicPr>
        <xdr:cNvPr id="107" name="図 106" descr="テキスト&#10;&#10;自動的に生成された説明">
          <a:extLst>
            <a:ext uri="{FF2B5EF4-FFF2-40B4-BE49-F238E27FC236}">
              <a16:creationId xmlns:a16="http://schemas.microsoft.com/office/drawing/2014/main" id="{9330BF73-1E3E-3D80-C3FA-493AABEC8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7685" y="1415143"/>
          <a:ext cx="4418268" cy="6209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VNF01\fs\&#37096;&#23554;&#29992;\0374_&#27861;&#20154;&#12459;&#12540;&#12489;&#20107;&#26989;G\&#23529;&#26619;&#12539;&#20250;&#21729;&#65332;\&#27861;&#20154;&#9734;\&#32068;&#32340;&#25913;&#32232;\&#21508;&#31278;&#36039;&#26009;\&#12488;&#12521;&#12452;&#12450;&#12523;&#29992;\&#9733;&#65288;&#26696;&#65289;&#12487;&#12540;&#12479;&#21463;&#20184;&#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説明"/>
      <sheetName val="使用者登録データ"/>
      <sheetName val="使用者退会データ"/>
      <sheetName val="使用者異動データ"/>
      <sheetName val="変更届（法人・組織）"/>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C0025@viewcard.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6.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hyperlink" Target="https://www.post.japanpost.jp/service/standard/one_siz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499984740745262"/>
    <pageSetUpPr fitToPage="1"/>
  </sheetPr>
  <dimension ref="A4:N79"/>
  <sheetViews>
    <sheetView showGridLines="0" tabSelected="1" view="pageBreakPreview" zoomScale="70" zoomScaleNormal="100" zoomScaleSheetLayoutView="70" workbookViewId="0">
      <selection activeCell="J25" sqref="J25"/>
    </sheetView>
  </sheetViews>
  <sheetFormatPr defaultColWidth="9" defaultRowHeight="21" customHeight="1"/>
  <cols>
    <col min="1" max="1" width="3.19921875" style="8" customWidth="1"/>
    <col min="2" max="2" width="7.09765625" style="8" customWidth="1"/>
    <col min="3" max="3" width="12.09765625" style="8" customWidth="1"/>
    <col min="4" max="4" width="11.5" style="8" customWidth="1"/>
    <col min="5" max="5" width="11.59765625" style="8" customWidth="1"/>
    <col min="6" max="6" width="22.09765625" style="8" customWidth="1"/>
    <col min="7" max="7" width="39.59765625" style="8" customWidth="1"/>
    <col min="8" max="8" width="3.69921875" style="8" customWidth="1"/>
    <col min="9" max="9" width="2.69921875" style="8" customWidth="1"/>
    <col min="10" max="10" width="30.5" style="8" customWidth="1"/>
    <col min="11" max="11" width="12.19921875" style="8" customWidth="1"/>
    <col min="12" max="14" width="9" style="8"/>
    <col min="15" max="15" width="11.19921875" style="8" customWidth="1"/>
    <col min="16" max="16" width="5.69921875" style="8" customWidth="1"/>
    <col min="17" max="17" width="8" style="8" customWidth="1"/>
    <col min="18" max="16384" width="9" style="8"/>
  </cols>
  <sheetData>
    <row r="4" spans="1:14" ht="21" hidden="1" customHeight="1"/>
    <row r="5" spans="1:14" ht="21" hidden="1" customHeight="1"/>
    <row r="6" spans="1:14" ht="21" hidden="1" customHeight="1"/>
    <row r="7" spans="1:14" ht="21" hidden="1" customHeight="1"/>
    <row r="8" spans="1:14" ht="21" hidden="1" customHeight="1"/>
    <row r="9" spans="1:14" ht="24.9" customHeight="1"/>
    <row r="10" spans="1:14" ht="24.9" customHeight="1"/>
    <row r="11" spans="1:14" s="68" customFormat="1" ht="32.1" customHeight="1">
      <c r="B11" s="227" t="s">
        <v>124</v>
      </c>
      <c r="C11" s="228"/>
      <c r="D11" s="229"/>
      <c r="E11" s="229"/>
      <c r="F11" s="229"/>
      <c r="G11" s="229"/>
      <c r="H11" s="229"/>
    </row>
    <row r="12" spans="1:14" s="68" customFormat="1" ht="32.1" customHeight="1">
      <c r="B12" s="230" t="s">
        <v>125</v>
      </c>
      <c r="C12" s="231"/>
      <c r="D12" s="232"/>
      <c r="E12" s="233"/>
      <c r="F12" s="233"/>
      <c r="G12" s="233"/>
      <c r="H12" s="233"/>
    </row>
    <row r="13" spans="1:14" s="68" customFormat="1" ht="38.1" customHeight="1">
      <c r="B13" s="222" t="s">
        <v>109</v>
      </c>
      <c r="C13" s="223"/>
      <c r="D13" s="234"/>
      <c r="E13" s="235"/>
      <c r="F13" s="235"/>
      <c r="G13" s="235"/>
      <c r="H13" s="236"/>
    </row>
    <row r="14" spans="1:14" s="68" customFormat="1" ht="49.5" customHeight="1">
      <c r="B14" s="222" t="s">
        <v>128</v>
      </c>
      <c r="C14" s="223"/>
      <c r="D14" s="224"/>
      <c r="E14" s="225"/>
      <c r="F14" s="225"/>
      <c r="G14" s="225"/>
      <c r="H14" s="226"/>
    </row>
    <row r="15" spans="1:14" ht="21" customHeight="1">
      <c r="A15" s="269"/>
      <c r="B15" s="269"/>
      <c r="C15" s="269"/>
      <c r="D15" s="269"/>
      <c r="E15" s="269"/>
      <c r="F15" s="269"/>
      <c r="G15" s="269"/>
      <c r="H15" s="269"/>
      <c r="I15" s="269"/>
      <c r="J15" s="269"/>
      <c r="K15" s="9"/>
      <c r="L15" s="9"/>
      <c r="M15" s="9"/>
      <c r="N15" s="9"/>
    </row>
    <row r="16" spans="1:14" ht="21" hidden="1" customHeight="1">
      <c r="B16" s="270" t="s">
        <v>109</v>
      </c>
      <c r="C16" s="271"/>
      <c r="D16" s="271" t="s">
        <v>122</v>
      </c>
      <c r="E16" s="271"/>
      <c r="F16" s="271"/>
      <c r="G16" s="271"/>
      <c r="H16" s="272"/>
    </row>
    <row r="17" spans="1:8" ht="31.5" hidden="1" customHeight="1">
      <c r="A17" s="8" t="s">
        <v>0</v>
      </c>
      <c r="B17" s="273"/>
      <c r="C17" s="274"/>
      <c r="D17" s="277"/>
      <c r="E17" s="277"/>
      <c r="F17" s="277"/>
      <c r="G17" s="277"/>
      <c r="H17" s="278"/>
    </row>
    <row r="18" spans="1:8" ht="31.5" hidden="1" customHeight="1">
      <c r="B18" s="275"/>
      <c r="C18" s="276"/>
      <c r="D18" s="279"/>
      <c r="E18" s="279"/>
      <c r="F18" s="279"/>
      <c r="G18" s="279"/>
      <c r="H18" s="280"/>
    </row>
    <row r="19" spans="1:8" ht="30" customHeight="1"/>
    <row r="20" spans="1:8" ht="21" customHeight="1">
      <c r="B20" s="52"/>
      <c r="C20" s="52"/>
      <c r="D20" s="52"/>
      <c r="E20" s="52"/>
      <c r="F20" s="52"/>
      <c r="G20" s="52"/>
    </row>
    <row r="21" spans="1:8" ht="17.25" customHeight="1"/>
    <row r="22" spans="1:8" ht="36" customHeight="1">
      <c r="B22" s="243" t="s">
        <v>1</v>
      </c>
      <c r="C22" s="244"/>
      <c r="D22" s="266"/>
      <c r="E22" s="267"/>
      <c r="F22" s="267"/>
      <c r="G22" s="267"/>
      <c r="H22" s="268"/>
    </row>
    <row r="23" spans="1:8" ht="36" customHeight="1">
      <c r="B23" s="243" t="s">
        <v>114</v>
      </c>
      <c r="C23" s="244"/>
      <c r="D23" s="245"/>
      <c r="E23" s="246"/>
      <c r="F23" s="246"/>
      <c r="G23" s="246"/>
      <c r="H23" s="247"/>
    </row>
    <row r="24" spans="1:8" ht="36" hidden="1" customHeight="1">
      <c r="B24" s="217"/>
      <c r="C24" s="215"/>
      <c r="D24" s="218"/>
      <c r="E24" s="219"/>
      <c r="F24" s="219"/>
      <c r="G24" s="219"/>
      <c r="H24" s="220"/>
    </row>
    <row r="25" spans="1:8" ht="36" customHeight="1">
      <c r="B25" s="264" t="s">
        <v>113</v>
      </c>
      <c r="C25" s="265"/>
      <c r="D25" s="229"/>
      <c r="E25" s="229"/>
      <c r="F25" s="229"/>
      <c r="G25" s="229"/>
      <c r="H25" s="229"/>
    </row>
    <row r="26" spans="1:8" ht="36" customHeight="1">
      <c r="B26" s="255" t="s">
        <v>115</v>
      </c>
      <c r="C26" s="256"/>
      <c r="D26" s="257"/>
      <c r="E26" s="258"/>
      <c r="F26" s="258"/>
      <c r="G26" s="258"/>
      <c r="H26" s="259"/>
    </row>
    <row r="27" spans="1:8" ht="35.25" customHeight="1">
      <c r="B27" s="260" t="s">
        <v>110</v>
      </c>
      <c r="C27" s="261"/>
      <c r="D27" s="229"/>
      <c r="E27" s="229"/>
      <c r="F27" s="229"/>
      <c r="G27" s="229"/>
      <c r="H27" s="229"/>
    </row>
    <row r="28" spans="1:8" ht="35.25" customHeight="1">
      <c r="B28" s="262" t="s">
        <v>111</v>
      </c>
      <c r="C28" s="263"/>
      <c r="D28" s="232"/>
      <c r="E28" s="233"/>
      <c r="F28" s="233"/>
      <c r="G28" s="233"/>
      <c r="H28" s="233"/>
    </row>
    <row r="29" spans="1:8" ht="35.25" customHeight="1">
      <c r="B29" s="243" t="s">
        <v>112</v>
      </c>
      <c r="C29" s="248"/>
      <c r="D29" s="249"/>
      <c r="E29" s="250"/>
      <c r="F29" s="250"/>
      <c r="G29" s="250"/>
      <c r="H29" s="251"/>
    </row>
    <row r="30" spans="1:8" ht="36" customHeight="1">
      <c r="B30" s="243" t="s">
        <v>2</v>
      </c>
      <c r="C30" s="248"/>
      <c r="D30" s="252"/>
      <c r="E30" s="253"/>
      <c r="F30" s="253"/>
      <c r="G30" s="253"/>
      <c r="H30" s="254"/>
    </row>
    <row r="31" spans="1:8" ht="24.9" customHeight="1"/>
    <row r="32" spans="1:8" ht="24.9" customHeight="1"/>
    <row r="35" spans="3:8" ht="14.25" customHeight="1">
      <c r="F35" s="28"/>
      <c r="G35" s="59"/>
    </row>
    <row r="36" spans="3:8" ht="22.5" customHeight="1">
      <c r="D36" s="69">
        <v>1</v>
      </c>
      <c r="E36" s="240" t="s">
        <v>116</v>
      </c>
      <c r="F36" s="240"/>
      <c r="G36" s="240"/>
      <c r="H36" s="28"/>
    </row>
    <row r="37" spans="3:8" ht="22.5" customHeight="1">
      <c r="D37" s="69">
        <v>2</v>
      </c>
      <c r="E37" s="240" t="s">
        <v>224</v>
      </c>
      <c r="F37" s="240"/>
      <c r="G37" s="240"/>
    </row>
    <row r="38" spans="3:8" ht="22.5" customHeight="1">
      <c r="D38" s="69">
        <v>3</v>
      </c>
      <c r="E38" s="240" t="s">
        <v>118</v>
      </c>
      <c r="F38" s="240"/>
      <c r="G38" s="240"/>
    </row>
    <row r="39" spans="3:8" ht="22.5" customHeight="1">
      <c r="D39" s="69">
        <v>4</v>
      </c>
      <c r="E39" s="240" t="s">
        <v>119</v>
      </c>
      <c r="F39" s="240"/>
      <c r="G39" s="240"/>
    </row>
    <row r="40" spans="3:8" ht="22.5" customHeight="1">
      <c r="D40" s="117">
        <v>5</v>
      </c>
      <c r="E40" s="240" t="s">
        <v>117</v>
      </c>
      <c r="F40" s="240"/>
      <c r="G40" s="240"/>
    </row>
    <row r="42" spans="3:8" s="68" customFormat="1" ht="21" customHeight="1"/>
    <row r="43" spans="3:8" s="68" customFormat="1" ht="21" customHeight="1"/>
    <row r="44" spans="3:8" s="68" customFormat="1" ht="21" customHeight="1"/>
    <row r="45" spans="3:8" s="68" customFormat="1" ht="15" customHeight="1"/>
    <row r="46" spans="3:8" s="68" customFormat="1" ht="21" customHeight="1"/>
    <row r="47" spans="3:8" s="68" customFormat="1" ht="36.9" customHeight="1">
      <c r="C47" s="241" t="s">
        <v>239</v>
      </c>
      <c r="D47" s="242"/>
      <c r="E47" s="242"/>
      <c r="F47" s="242"/>
    </row>
    <row r="48" spans="3:8" s="68" customFormat="1" ht="15" customHeight="1">
      <c r="C48" s="118"/>
      <c r="D48" s="118"/>
      <c r="E48" s="118"/>
      <c r="F48" s="118"/>
    </row>
    <row r="49" spans="2:8" s="68" customFormat="1" ht="36.9" customHeight="1"/>
    <row r="50" spans="2:8" s="68" customFormat="1" ht="21" customHeight="1" thickBot="1"/>
    <row r="51" spans="2:8" s="68" customFormat="1" ht="36.6" customHeight="1" thickTop="1" thickBot="1">
      <c r="B51" s="237" t="s">
        <v>132</v>
      </c>
      <c r="C51" s="238"/>
      <c r="D51" s="238"/>
      <c r="E51" s="238"/>
      <c r="F51" s="238"/>
      <c r="G51" s="238"/>
      <c r="H51" s="239"/>
    </row>
    <row r="52" spans="2:8" s="68" customFormat="1" ht="21" customHeight="1" thickTop="1"/>
    <row r="53" spans="2:8" s="68" customFormat="1" ht="21" customHeight="1"/>
    <row r="54" spans="2:8" s="68" customFormat="1" ht="21" customHeight="1"/>
    <row r="55" spans="2:8" s="68" customFormat="1" ht="21" customHeight="1"/>
    <row r="56" spans="2:8" s="68" customFormat="1" ht="21" customHeight="1"/>
    <row r="57" spans="2:8" s="68" customFormat="1" ht="21" customHeight="1"/>
    <row r="58" spans="2:8" s="68" customFormat="1" ht="16.5" customHeight="1"/>
    <row r="59" spans="2:8" s="68" customFormat="1" ht="21" customHeight="1"/>
    <row r="60" spans="2:8" s="68" customFormat="1" ht="21" customHeight="1"/>
    <row r="61" spans="2:8" s="68" customFormat="1" ht="14.25" customHeight="1"/>
    <row r="62" spans="2:8" s="68" customFormat="1" ht="14.25" customHeight="1"/>
    <row r="63" spans="2:8" s="68" customFormat="1" ht="21" customHeight="1"/>
    <row r="64" spans="2:8" s="68" customFormat="1" ht="21" customHeight="1"/>
    <row r="65" spans="9:9" s="68" customFormat="1" ht="21" customHeight="1"/>
    <row r="66" spans="9:9" s="68" customFormat="1" ht="14.25" customHeight="1"/>
    <row r="67" spans="9:9" s="68" customFormat="1" ht="34.5" customHeight="1"/>
    <row r="68" spans="9:9" s="68" customFormat="1" ht="21" customHeight="1"/>
    <row r="69" spans="9:9" s="68" customFormat="1" ht="36" customHeight="1"/>
    <row r="70" spans="9:9" s="68" customFormat="1" ht="21" customHeight="1"/>
    <row r="71" spans="9:9" s="68" customFormat="1" ht="21" customHeight="1"/>
    <row r="72" spans="9:9" s="68" customFormat="1" ht="21" customHeight="1"/>
    <row r="73" spans="9:9" s="68" customFormat="1" ht="21" customHeight="1"/>
    <row r="76" spans="9:9" ht="21" customHeight="1">
      <c r="I76" s="10"/>
    </row>
    <row r="77" spans="9:9" ht="21.75" customHeight="1"/>
    <row r="78" spans="9:9" ht="21.75" customHeight="1"/>
    <row r="79" spans="9:9" ht="21.75" customHeight="1"/>
  </sheetData>
  <sheetProtection algorithmName="SHA-512" hashValue="8bjv3qSilqd7Mbg//ieUKiMYNU4NDKJxQsPpESmsUPVSDT1rU81hNywMwx7bba+wVdAIhMzXKpVzXMC12yF3Ew==" saltValue="jfYr4zyrUs0SvTP84sqS0w==" spinCount="100000" sheet="1" objects="1" scenarios="1"/>
  <dataConsolidate/>
  <mergeCells count="36">
    <mergeCell ref="B22:C22"/>
    <mergeCell ref="D22:H22"/>
    <mergeCell ref="A15:J15"/>
    <mergeCell ref="B16:C16"/>
    <mergeCell ref="D16:H16"/>
    <mergeCell ref="B17:C18"/>
    <mergeCell ref="D17:H18"/>
    <mergeCell ref="B23:C23"/>
    <mergeCell ref="D23:H23"/>
    <mergeCell ref="B29:C29"/>
    <mergeCell ref="D29:H29"/>
    <mergeCell ref="B30:C30"/>
    <mergeCell ref="D30:H30"/>
    <mergeCell ref="B26:C26"/>
    <mergeCell ref="D26:H26"/>
    <mergeCell ref="B27:C27"/>
    <mergeCell ref="D27:H27"/>
    <mergeCell ref="B28:C28"/>
    <mergeCell ref="D28:H28"/>
    <mergeCell ref="B25:C25"/>
    <mergeCell ref="D25:H25"/>
    <mergeCell ref="B51:H51"/>
    <mergeCell ref="E36:G36"/>
    <mergeCell ref="E39:G39"/>
    <mergeCell ref="E38:G38"/>
    <mergeCell ref="E40:G40"/>
    <mergeCell ref="E37:G37"/>
    <mergeCell ref="C47:F47"/>
    <mergeCell ref="B14:C14"/>
    <mergeCell ref="D14:H14"/>
    <mergeCell ref="B11:C11"/>
    <mergeCell ref="D11:H11"/>
    <mergeCell ref="B12:C12"/>
    <mergeCell ref="D12:H12"/>
    <mergeCell ref="B13:C13"/>
    <mergeCell ref="D13:H13"/>
  </mergeCells>
  <phoneticPr fontId="2"/>
  <conditionalFormatting sqref="D29 D22:D27">
    <cfRule type="containsBlanks" dxfId="171" priority="41">
      <formula>LEN(TRIM(D22))=0</formula>
    </cfRule>
  </conditionalFormatting>
  <conditionalFormatting sqref="B17:H18">
    <cfRule type="containsBlanks" dxfId="170" priority="12">
      <formula>LEN(TRIM(B17))=0</formula>
    </cfRule>
  </conditionalFormatting>
  <conditionalFormatting sqref="D28">
    <cfRule type="expression" dxfId="169" priority="120">
      <formula>$D$28=""</formula>
    </cfRule>
  </conditionalFormatting>
  <conditionalFormatting sqref="D38:G38">
    <cfRule type="expression" dxfId="168" priority="7">
      <formula>AND($D$25&lt;&gt;"2. タクシーチケット",$D$25&lt;&gt;"4. タクシーチケット・ETCカードの両方")</formula>
    </cfRule>
  </conditionalFormatting>
  <conditionalFormatting sqref="D39:G39">
    <cfRule type="expression" dxfId="167" priority="6">
      <formula>AND($D$25&lt;&gt;"3. ETCカード",$D$25&lt;&gt;"4. タクシーチケット・ETCカードの両方")</formula>
    </cfRule>
  </conditionalFormatting>
  <conditionalFormatting sqref="D40:G40">
    <cfRule type="expression" dxfId="166" priority="154">
      <formula>$D$26&lt;&gt;"1. 口座引落し（毎月5日）"</formula>
    </cfRule>
  </conditionalFormatting>
  <conditionalFormatting sqref="D11">
    <cfRule type="containsBlanks" dxfId="165" priority="4">
      <formula>LEN(TRIM(D11))=0</formula>
    </cfRule>
  </conditionalFormatting>
  <conditionalFormatting sqref="D12">
    <cfRule type="expression" dxfId="164" priority="5">
      <formula>$D$12=""</formula>
    </cfRule>
  </conditionalFormatting>
  <conditionalFormatting sqref="D13">
    <cfRule type="containsBlanks" dxfId="163" priority="3">
      <formula>LEN(TRIM(D13))=0</formula>
    </cfRule>
  </conditionalFormatting>
  <conditionalFormatting sqref="D14">
    <cfRule type="containsBlanks" dxfId="162" priority="2">
      <formula>LEN(TRIM(D14))=0</formula>
    </cfRule>
  </conditionalFormatting>
  <conditionalFormatting sqref="D30">
    <cfRule type="containsBlanks" dxfId="161" priority="1">
      <formula>LEN(TRIM(D30))=0</formula>
    </cfRule>
  </conditionalFormatting>
  <dataValidations count="14">
    <dataValidation imeMode="hiragana" allowBlank="1" showInputMessage="1" showErrorMessage="1" promptTitle="申請にあたり伝達事項などがある場合にご入力ください。" prompt="例）〇時〇分にアップロードしたが、入力内容相違のため、こちらを正として欲しい。" sqref="D17:H18 D14:H14" xr:uid="{00000000-0002-0000-0000-000000000000}"/>
    <dataValidation type="list" allowBlank="1" showInputMessage="1" showErrorMessage="1" promptTitle="下記の場合に選択してください。" prompt="一度アップロードしたファイルに誤りがあり、修正の上再度アップロードする場合は必ず「再提出」を選択してください。" sqref="B17:C18" xr:uid="{00000000-0002-0000-0000-000001000000}">
      <formula1>"再提出"</formula1>
    </dataValidation>
    <dataValidation allowBlank="1" showInputMessage="1" showErrorMessage="1" promptTitle="申請にあたり伝達事項などがある場合にご入力ください。" prompt="_x000a_再提出の場合はその旨をご入力ください。_x000a__x000a_例）「再提出」_x000a_〇時〇分にアップロードしたが、入力内容相違のため、こちらを正として欲しい。" sqref="D16" xr:uid="{00000000-0002-0000-0000-000002000000}"/>
    <dataValidation imeMode="hiragana" allowBlank="1" showInputMessage="1" showErrorMessage="1" promptTitle="連絡担当者とは、STEP2で登録する下記いずれかの方を指します。" prompt="・法人連絡担当者_x000a_・組織管理責任者_x000a_・組織連絡担当者" sqref="D27:H27" xr:uid="{00000000-0002-0000-0000-000003000000}"/>
    <dataValidation imeMode="hiragana" allowBlank="1" showInputMessage="1" showErrorMessage="1" promptTitle="法人名は正式名称をご入力ください。" prompt="例）株式会社〇〇" sqref="D22:H22" xr:uid="{00000000-0002-0000-0000-000004000000}"/>
    <dataValidation imeMode="halfAlpha" allowBlank="1" showInputMessage="1" showErrorMessage="1" promptTitle="例）03-1234-5678" prompt="ハイフン含み、市外局番から入力" sqref="D29:H29" xr:uid="{00000000-0002-0000-0000-000005000000}"/>
    <dataValidation imeMode="halfAlpha" allowBlank="1" showInputMessage="1" showErrorMessage="1" promptTitle="申請日は、アップロード日をご入力ください。" prompt="例）2023/4/1" sqref="D30:H30" xr:uid="{00000000-0002-0000-0000-000006000000}"/>
    <dataValidation imeMode="halfAlpha" allowBlank="1" showInputMessage="1" showErrorMessage="1" promptTitle="メールアドレスをご入力ください。" prompt="上記に入力された連絡担当者の方のメールアドレス。" sqref="D28:H28" xr:uid="{00000000-0002-0000-0000-000007000000}"/>
    <dataValidation type="list" allowBlank="1" showInputMessage="1" showErrorMessage="1" promptTitle="STEP2で登録する組織数を選択してください。" prompt="一度に6組織まで登録可能です。" sqref="D23:H24" xr:uid="{00000000-0002-0000-0000-000008000000}">
      <formula1>"1 組織,2 組織,3 組織,4 組織,5 組織,6 組織"</formula1>
    </dataValidation>
    <dataValidation type="list" allowBlank="1" showInputMessage="1" showErrorMessage="1" promptTitle="決済方法を選択してください。" prompt="1. 口座引落し（毎月5日）_x000a_2. 振込入金（毎月20日）" sqref="D26:H26" xr:uid="{00000000-0002-0000-0000-000009000000}">
      <formula1>"1. 口座引落し（毎月5日）,2. 振込入金（毎月20日）"</formula1>
    </dataValidation>
    <dataValidation type="list" allowBlank="1" showInputMessage="1" showErrorMessage="1" promptTitle="お申込みの付帯サービスを選択してください。" prompt="1. 申し込まない_x000a_2. タクシーチケット_x000a_3. ETCカード_x000a_4. タクシーチケット・ETCカードの両方" sqref="D25:H25" xr:uid="{00000000-0002-0000-0000-00000A000000}">
      <formula1>"1. 申し込まない,2. タクシーチケット,3. ETCカード,4. タクシーチケット・ETCカードの両方"</formula1>
    </dataValidation>
    <dataValidation type="list" allowBlank="1" showInputMessage="1" showErrorMessage="1" promptTitle="プルダウンより選択してください。" prompt="1. 通常提出：_x000a_1回目にアップロードする場合に選択してください。_x000a__x000a_2.再提出：_x000a_一度アップロードしたファイルに誤りがあり、修正の上再度アップロードする場合に選択してください。_x000a__x000a_." sqref="D13:H13" xr:uid="{00000000-0002-0000-0000-00000B000000}">
      <formula1>"1. 通常提出,2. 再提出"</formula1>
    </dataValidation>
    <dataValidation imeMode="hiragana" allowBlank="1" showInputMessage="1" showErrorMessage="1" promptTitle="申請者とは、以下の方を指します。" prompt="本ファイルを入力、アップロードされる方。" sqref="D11:H11" xr:uid="{00000000-0002-0000-0000-00000C000000}"/>
    <dataValidation imeMode="halfAlpha" allowBlank="1" showInputMessage="1" showErrorMessage="1" sqref="D12:H12" xr:uid="{00000000-0002-0000-0000-00000D000000}"/>
  </dataValidations>
  <hyperlinks>
    <hyperlink ref="E37" location="'口座引落し申込書（パ）'!A1" display="「口座引落し申込書」へ進む" xr:uid="{00000000-0004-0000-0000-000000000000}"/>
    <hyperlink ref="E38" location="タクシーチケット申込書!A1" display="⇒　タクシーチケットの申込み進む" xr:uid="{00000000-0004-0000-0000-000001000000}"/>
    <hyperlink ref="E39" location="'ETCカード申込書（パ）'!A1" display="「ETCカード申込書」へ進む" xr:uid="{00000000-0004-0000-0000-000002000000}"/>
    <hyperlink ref="E36:G36" location="'法人情報・組織情報（レス）'!A1" display="⇒　「法人情報・組織情報」へ進む" xr:uid="{00000000-0004-0000-0000-000003000000}"/>
    <hyperlink ref="E37:G37" location="'部署名義カード使用者情報（レス）'!A1" display="⇒　「部署名義カード使用者情報」へ進む" xr:uid="{00000000-0004-0000-0000-000004000000}"/>
    <hyperlink ref="E38:G38" location="'タクシーチケット申込書（レス）'!A1" display="⇒　「タクシーチケット申込書」へ進む" xr:uid="{00000000-0004-0000-0000-000005000000}"/>
    <hyperlink ref="E39:G39" location="'ETCカード申込書（レス）'!A1" display="⇒　「ETCカード申込書」へ進む" xr:uid="{00000000-0004-0000-0000-000006000000}"/>
    <hyperlink ref="E40:G40" location="'口座引落し申込書（レス）'!A1" display="⇒　「口座引落し申込書」へ進む" xr:uid="{00000000-0004-0000-0000-000007000000}"/>
    <hyperlink ref="B51" r:id="rId1" xr:uid="{00000000-0004-0000-0000-000008000000}"/>
  </hyperlinks>
  <pageMargins left="0.2" right="0.19685039370078741" top="0.19685039370078741" bottom="0.19685039370078741" header="0.19685039370078741" footer="0.19685039370078741"/>
  <pageSetup paperSize="9" scale="81" fitToHeight="0" orientation="portrait" r:id="rId2"/>
  <rowBreaks count="1" manualBreakCount="1">
    <brk id="41"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pageSetUpPr fitToPage="1"/>
  </sheetPr>
  <dimension ref="B2:J175"/>
  <sheetViews>
    <sheetView showGridLines="0" view="pageBreakPreview" zoomScale="70" zoomScaleNormal="100" zoomScaleSheetLayoutView="70" workbookViewId="0"/>
  </sheetViews>
  <sheetFormatPr defaultColWidth="9" defaultRowHeight="21" customHeight="1"/>
  <cols>
    <col min="1" max="1" width="2.19921875" style="68" customWidth="1"/>
    <col min="2" max="2" width="7.09765625" style="68" customWidth="1"/>
    <col min="3" max="3" width="9.59765625" style="68" customWidth="1"/>
    <col min="4" max="5" width="10.5" style="68" customWidth="1"/>
    <col min="6" max="6" width="26.3984375" style="68" customWidth="1"/>
    <col min="7" max="7" width="59.8984375" style="68" customWidth="1"/>
    <col min="8" max="8" width="2.5" style="68" customWidth="1"/>
    <col min="9" max="9" width="9.69921875" style="68" customWidth="1"/>
    <col min="10" max="10" width="13.59765625" style="68" customWidth="1"/>
    <col min="11" max="11" width="9.69921875" style="68" customWidth="1"/>
    <col min="12" max="14" width="9" style="68"/>
    <col min="15" max="15" width="11.19921875" style="68" customWidth="1"/>
    <col min="16" max="16" width="5.69921875" style="68" customWidth="1"/>
    <col min="17" max="17" width="8" style="68" customWidth="1"/>
    <col min="18" max="16384" width="9" style="68"/>
  </cols>
  <sheetData>
    <row r="2" spans="2:10" ht="21" customHeight="1">
      <c r="B2" s="97"/>
    </row>
    <row r="3" spans="2:10" ht="32.25" customHeight="1"/>
    <row r="4" spans="2:10" ht="24.75" customHeight="1"/>
    <row r="5" spans="2:10" ht="34.5" customHeight="1">
      <c r="B5" s="98"/>
    </row>
    <row r="6" spans="2:10" ht="34.5" customHeight="1">
      <c r="B6" s="332" t="s">
        <v>2</v>
      </c>
      <c r="C6" s="332"/>
      <c r="D6" s="333">
        <f>'ご説明（レス）'!D30</f>
        <v>0</v>
      </c>
      <c r="E6" s="334"/>
      <c r="G6" s="99"/>
      <c r="H6" s="100"/>
    </row>
    <row r="7" spans="2:10" ht="33" customHeight="1">
      <c r="B7" s="319" t="s">
        <v>22</v>
      </c>
      <c r="C7" s="320"/>
      <c r="D7" s="320"/>
      <c r="E7" s="320"/>
      <c r="F7" s="320"/>
      <c r="G7" s="119" t="s">
        <v>133</v>
      </c>
      <c r="H7" s="101"/>
    </row>
    <row r="8" spans="2:10" ht="48" customHeight="1" thickBot="1">
      <c r="B8" s="318" t="s">
        <v>49</v>
      </c>
      <c r="C8" s="318"/>
      <c r="D8" s="318"/>
      <c r="E8" s="318"/>
      <c r="F8" s="318"/>
      <c r="G8" s="99"/>
      <c r="H8" s="101"/>
    </row>
    <row r="9" spans="2:10" ht="34.5" customHeight="1">
      <c r="B9" s="321" t="s">
        <v>10</v>
      </c>
      <c r="C9" s="324" t="s">
        <v>1</v>
      </c>
      <c r="D9" s="325"/>
      <c r="E9" s="328" t="s">
        <v>41</v>
      </c>
      <c r="F9" s="292"/>
      <c r="G9" s="109"/>
    </row>
    <row r="10" spans="2:10" ht="34.5" customHeight="1">
      <c r="B10" s="322"/>
      <c r="C10" s="314"/>
      <c r="D10" s="315"/>
      <c r="E10" s="289" t="s">
        <v>42</v>
      </c>
      <c r="F10" s="290"/>
      <c r="G10" s="102">
        <f>'ご説明（レス）'!D22</f>
        <v>0</v>
      </c>
    </row>
    <row r="11" spans="2:10" ht="34.5" customHeight="1">
      <c r="B11" s="322"/>
      <c r="C11" s="326"/>
      <c r="D11" s="327"/>
      <c r="E11" s="329" t="s">
        <v>54</v>
      </c>
      <c r="F11" s="330"/>
      <c r="G11" s="110"/>
    </row>
    <row r="12" spans="2:10" ht="34.5" customHeight="1">
      <c r="B12" s="322"/>
      <c r="C12" s="331" t="s">
        <v>135</v>
      </c>
      <c r="D12" s="313"/>
      <c r="E12" s="287" t="s">
        <v>30</v>
      </c>
      <c r="F12" s="288"/>
      <c r="G12" s="91"/>
    </row>
    <row r="13" spans="2:10" ht="34.5" customHeight="1">
      <c r="B13" s="322"/>
      <c r="C13" s="314"/>
      <c r="D13" s="315"/>
      <c r="E13" s="289" t="s">
        <v>31</v>
      </c>
      <c r="F13" s="290"/>
      <c r="G13" s="92"/>
    </row>
    <row r="14" spans="2:10" ht="34.5" customHeight="1">
      <c r="B14" s="322"/>
      <c r="C14" s="314"/>
      <c r="D14" s="315"/>
      <c r="E14" s="289" t="s">
        <v>32</v>
      </c>
      <c r="F14" s="290"/>
      <c r="G14" s="93"/>
    </row>
    <row r="15" spans="2:10" ht="34.5" customHeight="1">
      <c r="B15" s="322"/>
      <c r="C15" s="314"/>
      <c r="D15" s="315"/>
      <c r="E15" s="289" t="s">
        <v>33</v>
      </c>
      <c r="F15" s="290"/>
      <c r="G15" s="92"/>
      <c r="I15" s="103"/>
      <c r="J15" s="103"/>
    </row>
    <row r="16" spans="2:10" ht="34.5" customHeight="1">
      <c r="B16" s="322"/>
      <c r="C16" s="314"/>
      <c r="D16" s="315"/>
      <c r="E16" s="289" t="s">
        <v>11</v>
      </c>
      <c r="F16" s="290"/>
      <c r="G16" s="94"/>
      <c r="I16" s="103"/>
      <c r="J16" s="103"/>
    </row>
    <row r="17" spans="2:10" ht="34.5" customHeight="1">
      <c r="B17" s="322"/>
      <c r="C17" s="326"/>
      <c r="D17" s="327"/>
      <c r="E17" s="295" t="s">
        <v>7</v>
      </c>
      <c r="F17" s="296"/>
      <c r="G17" s="95"/>
    </row>
    <row r="18" spans="2:10" ht="34.5" customHeight="1">
      <c r="B18" s="322"/>
      <c r="C18" s="331" t="s">
        <v>134</v>
      </c>
      <c r="D18" s="313"/>
      <c r="E18" s="293" t="s">
        <v>34</v>
      </c>
      <c r="F18" s="294"/>
      <c r="G18" s="111"/>
    </row>
    <row r="19" spans="2:10" ht="34.5" customHeight="1">
      <c r="B19" s="322"/>
      <c r="C19" s="314"/>
      <c r="D19" s="315"/>
      <c r="E19" s="289" t="s">
        <v>52</v>
      </c>
      <c r="F19" s="290"/>
      <c r="G19" s="120"/>
    </row>
    <row r="20" spans="2:10" ht="34.5" customHeight="1">
      <c r="B20" s="322"/>
      <c r="C20" s="314"/>
      <c r="D20" s="315"/>
      <c r="E20" s="289" t="s">
        <v>53</v>
      </c>
      <c r="F20" s="290"/>
      <c r="G20" s="120"/>
    </row>
    <row r="21" spans="2:10" ht="34.5" customHeight="1">
      <c r="B21" s="322"/>
      <c r="C21" s="314"/>
      <c r="D21" s="315"/>
      <c r="E21" s="289" t="s">
        <v>35</v>
      </c>
      <c r="F21" s="290"/>
      <c r="G21" s="120"/>
    </row>
    <row r="22" spans="2:10" ht="34.5" customHeight="1">
      <c r="B22" s="322"/>
      <c r="C22" s="314"/>
      <c r="D22" s="315"/>
      <c r="E22" s="289" t="s">
        <v>36</v>
      </c>
      <c r="F22" s="290"/>
      <c r="G22" s="120"/>
    </row>
    <row r="23" spans="2:10" ht="34.5" customHeight="1">
      <c r="B23" s="322"/>
      <c r="C23" s="314"/>
      <c r="D23" s="315"/>
      <c r="E23" s="289" t="s">
        <v>37</v>
      </c>
      <c r="F23" s="290"/>
      <c r="G23" s="92"/>
    </row>
    <row r="24" spans="2:10" ht="34.5" customHeight="1">
      <c r="B24" s="322"/>
      <c r="C24" s="326"/>
      <c r="D24" s="327"/>
      <c r="E24" s="295" t="s">
        <v>38</v>
      </c>
      <c r="F24" s="296"/>
      <c r="G24" s="92"/>
    </row>
    <row r="25" spans="2:10" ht="34.5" customHeight="1">
      <c r="B25" s="322"/>
      <c r="C25" s="312" t="s">
        <v>12</v>
      </c>
      <c r="D25" s="313"/>
      <c r="E25" s="287" t="s">
        <v>30</v>
      </c>
      <c r="F25" s="288"/>
      <c r="G25" s="91"/>
    </row>
    <row r="26" spans="2:10" ht="34.5" customHeight="1">
      <c r="B26" s="322"/>
      <c r="C26" s="314"/>
      <c r="D26" s="315"/>
      <c r="E26" s="289" t="s">
        <v>31</v>
      </c>
      <c r="F26" s="290"/>
      <c r="G26" s="92"/>
    </row>
    <row r="27" spans="2:10" ht="34.5" customHeight="1">
      <c r="B27" s="322"/>
      <c r="C27" s="314"/>
      <c r="D27" s="315"/>
      <c r="E27" s="289" t="s">
        <v>39</v>
      </c>
      <c r="F27" s="290"/>
      <c r="G27" s="92"/>
    </row>
    <row r="28" spans="2:10" ht="34.5" customHeight="1">
      <c r="B28" s="322"/>
      <c r="C28" s="314"/>
      <c r="D28" s="315"/>
      <c r="E28" s="289" t="s">
        <v>40</v>
      </c>
      <c r="F28" s="290"/>
      <c r="G28" s="92"/>
    </row>
    <row r="29" spans="2:10" ht="34.5" customHeight="1">
      <c r="B29" s="322"/>
      <c r="C29" s="314"/>
      <c r="D29" s="315"/>
      <c r="E29" s="289" t="s">
        <v>11</v>
      </c>
      <c r="F29" s="290"/>
      <c r="G29" s="94"/>
      <c r="I29" s="103"/>
      <c r="J29" s="103"/>
    </row>
    <row r="30" spans="2:10" ht="34.5" customHeight="1" thickBot="1">
      <c r="B30" s="323"/>
      <c r="C30" s="316"/>
      <c r="D30" s="317"/>
      <c r="E30" s="297" t="s">
        <v>7</v>
      </c>
      <c r="F30" s="298"/>
      <c r="G30" s="96"/>
    </row>
    <row r="31" spans="2:10" ht="34.5" customHeight="1"/>
    <row r="32" spans="2:10" ht="45" customHeight="1" thickBot="1">
      <c r="B32" s="104" t="s">
        <v>50</v>
      </c>
      <c r="C32" s="70"/>
      <c r="D32" s="70"/>
      <c r="E32" s="105"/>
      <c r="F32" s="105"/>
      <c r="G32" s="105"/>
    </row>
    <row r="33" spans="2:10" ht="34.5" customHeight="1">
      <c r="B33" s="299" t="s">
        <v>16</v>
      </c>
      <c r="C33" s="302" t="s">
        <v>6</v>
      </c>
      <c r="D33" s="303"/>
      <c r="E33" s="291" t="s">
        <v>48</v>
      </c>
      <c r="F33" s="292"/>
      <c r="G33" s="23"/>
    </row>
    <row r="34" spans="2:10" ht="34.5" customHeight="1">
      <c r="B34" s="300"/>
      <c r="C34" s="283"/>
      <c r="D34" s="284"/>
      <c r="E34" s="106" t="s">
        <v>41</v>
      </c>
      <c r="F34" s="107"/>
      <c r="G34" s="11"/>
    </row>
    <row r="35" spans="2:10" ht="34.5" customHeight="1">
      <c r="B35" s="300"/>
      <c r="C35" s="304"/>
      <c r="D35" s="305"/>
      <c r="E35" s="295" t="s">
        <v>42</v>
      </c>
      <c r="F35" s="296"/>
      <c r="G35" s="4"/>
    </row>
    <row r="36" spans="2:10" ht="34.5" customHeight="1">
      <c r="B36" s="300"/>
      <c r="C36" s="281" t="s">
        <v>13</v>
      </c>
      <c r="D36" s="282"/>
      <c r="E36" s="287" t="s">
        <v>34</v>
      </c>
      <c r="F36" s="288"/>
      <c r="G36" s="5"/>
    </row>
    <row r="37" spans="2:10" ht="34.5" customHeight="1">
      <c r="B37" s="300"/>
      <c r="C37" s="283"/>
      <c r="D37" s="284"/>
      <c r="E37" s="289" t="s">
        <v>52</v>
      </c>
      <c r="F37" s="290"/>
      <c r="G37" s="6"/>
    </row>
    <row r="38" spans="2:10" ht="34.5" customHeight="1">
      <c r="B38" s="300"/>
      <c r="C38" s="283"/>
      <c r="D38" s="284"/>
      <c r="E38" s="289" t="s">
        <v>53</v>
      </c>
      <c r="F38" s="290"/>
      <c r="G38" s="6"/>
    </row>
    <row r="39" spans="2:10" ht="34.5" customHeight="1">
      <c r="B39" s="300"/>
      <c r="C39" s="283"/>
      <c r="D39" s="284"/>
      <c r="E39" s="289" t="s">
        <v>43</v>
      </c>
      <c r="F39" s="290"/>
      <c r="G39" s="6"/>
    </row>
    <row r="40" spans="2:10" ht="34.5" customHeight="1">
      <c r="B40" s="300"/>
      <c r="C40" s="283"/>
      <c r="D40" s="284"/>
      <c r="E40" s="289" t="s">
        <v>44</v>
      </c>
      <c r="F40" s="290"/>
      <c r="G40" s="6"/>
    </row>
    <row r="41" spans="2:10" ht="34.5" customHeight="1">
      <c r="B41" s="300"/>
      <c r="C41" s="283"/>
      <c r="D41" s="284"/>
      <c r="E41" s="289" t="s">
        <v>37</v>
      </c>
      <c r="F41" s="290"/>
      <c r="G41" s="6"/>
    </row>
    <row r="42" spans="2:10" ht="34.5" customHeight="1">
      <c r="B42" s="300"/>
      <c r="C42" s="304"/>
      <c r="D42" s="305"/>
      <c r="E42" s="295" t="s">
        <v>38</v>
      </c>
      <c r="F42" s="296"/>
      <c r="G42" s="6"/>
    </row>
    <row r="43" spans="2:10" ht="34.5" customHeight="1">
      <c r="B43" s="300"/>
      <c r="C43" s="306" t="s">
        <v>14</v>
      </c>
      <c r="D43" s="307"/>
      <c r="E43" s="287" t="s">
        <v>30</v>
      </c>
      <c r="F43" s="288"/>
      <c r="G43" s="7"/>
    </row>
    <row r="44" spans="2:10" ht="34.5" customHeight="1">
      <c r="B44" s="300"/>
      <c r="C44" s="308"/>
      <c r="D44" s="309"/>
      <c r="E44" s="289" t="s">
        <v>31</v>
      </c>
      <c r="F44" s="290"/>
      <c r="G44" s="6"/>
    </row>
    <row r="45" spans="2:10" ht="34.5" customHeight="1">
      <c r="B45" s="300"/>
      <c r="C45" s="308"/>
      <c r="D45" s="309"/>
      <c r="E45" s="289" t="s">
        <v>39</v>
      </c>
      <c r="F45" s="290"/>
      <c r="G45" s="6"/>
    </row>
    <row r="46" spans="2:10" ht="34.5" customHeight="1">
      <c r="B46" s="300"/>
      <c r="C46" s="308"/>
      <c r="D46" s="309"/>
      <c r="E46" s="289" t="s">
        <v>40</v>
      </c>
      <c r="F46" s="290"/>
      <c r="G46" s="6"/>
    </row>
    <row r="47" spans="2:10" ht="34.5" customHeight="1">
      <c r="B47" s="300"/>
      <c r="C47" s="308"/>
      <c r="D47" s="309"/>
      <c r="E47" s="289" t="s">
        <v>11</v>
      </c>
      <c r="F47" s="290"/>
      <c r="G47" s="2"/>
      <c r="I47" s="103"/>
      <c r="J47" s="103"/>
    </row>
    <row r="48" spans="2:10" ht="34.5" customHeight="1">
      <c r="B48" s="300"/>
      <c r="C48" s="310"/>
      <c r="D48" s="311"/>
      <c r="E48" s="295" t="s">
        <v>7</v>
      </c>
      <c r="F48" s="296"/>
      <c r="G48" s="4"/>
    </row>
    <row r="49" spans="2:10" ht="34.5" customHeight="1">
      <c r="B49" s="300"/>
      <c r="C49" s="281" t="s">
        <v>15</v>
      </c>
      <c r="D49" s="282"/>
      <c r="E49" s="287" t="s">
        <v>30</v>
      </c>
      <c r="F49" s="288"/>
      <c r="G49" s="11"/>
    </row>
    <row r="50" spans="2:10" ht="34.5" customHeight="1">
      <c r="B50" s="300"/>
      <c r="C50" s="283"/>
      <c r="D50" s="284"/>
      <c r="E50" s="289" t="s">
        <v>31</v>
      </c>
      <c r="F50" s="290"/>
      <c r="G50" s="6"/>
    </row>
    <row r="51" spans="2:10" ht="34.5" customHeight="1">
      <c r="B51" s="300"/>
      <c r="C51" s="283"/>
      <c r="D51" s="284"/>
      <c r="E51" s="289" t="s">
        <v>39</v>
      </c>
      <c r="F51" s="290"/>
      <c r="G51" s="6"/>
    </row>
    <row r="52" spans="2:10" ht="34.5" customHeight="1">
      <c r="B52" s="300"/>
      <c r="C52" s="283"/>
      <c r="D52" s="284"/>
      <c r="E52" s="289" t="s">
        <v>55</v>
      </c>
      <c r="F52" s="290"/>
      <c r="G52" s="6"/>
    </row>
    <row r="53" spans="2:10" ht="34.5" customHeight="1">
      <c r="B53" s="300"/>
      <c r="C53" s="283"/>
      <c r="D53" s="284"/>
      <c r="E53" s="289" t="s">
        <v>11</v>
      </c>
      <c r="F53" s="290"/>
      <c r="G53" s="2"/>
      <c r="I53" s="103"/>
      <c r="J53" s="103"/>
    </row>
    <row r="54" spans="2:10" ht="34.5" customHeight="1" thickBot="1">
      <c r="B54" s="301"/>
      <c r="C54" s="285"/>
      <c r="D54" s="286"/>
      <c r="E54" s="297" t="s">
        <v>7</v>
      </c>
      <c r="F54" s="298"/>
      <c r="G54" s="24"/>
    </row>
    <row r="55" spans="2:10" ht="34.5" customHeight="1"/>
    <row r="56" spans="2:10" ht="45" customHeight="1" thickBot="1">
      <c r="B56" s="108" t="s">
        <v>50</v>
      </c>
    </row>
    <row r="57" spans="2:10" ht="34.5" customHeight="1">
      <c r="B57" s="299" t="s">
        <v>17</v>
      </c>
      <c r="C57" s="302" t="s">
        <v>6</v>
      </c>
      <c r="D57" s="303"/>
      <c r="E57" s="291" t="s">
        <v>48</v>
      </c>
      <c r="F57" s="292"/>
      <c r="G57" s="23"/>
    </row>
    <row r="58" spans="2:10" ht="34.5" customHeight="1">
      <c r="B58" s="300"/>
      <c r="C58" s="283"/>
      <c r="D58" s="284"/>
      <c r="E58" s="293" t="s">
        <v>41</v>
      </c>
      <c r="F58" s="294"/>
      <c r="G58" s="11"/>
    </row>
    <row r="59" spans="2:10" ht="34.5" customHeight="1">
      <c r="B59" s="300"/>
      <c r="C59" s="304"/>
      <c r="D59" s="305"/>
      <c r="E59" s="295" t="s">
        <v>42</v>
      </c>
      <c r="F59" s="296"/>
      <c r="G59" s="4"/>
    </row>
    <row r="60" spans="2:10" ht="34.5" customHeight="1">
      <c r="B60" s="300"/>
      <c r="C60" s="281" t="s">
        <v>13</v>
      </c>
      <c r="D60" s="282"/>
      <c r="E60" s="287" t="s">
        <v>34</v>
      </c>
      <c r="F60" s="288"/>
      <c r="G60" s="5"/>
    </row>
    <row r="61" spans="2:10" ht="34.5" customHeight="1">
      <c r="B61" s="300"/>
      <c r="C61" s="283"/>
      <c r="D61" s="284"/>
      <c r="E61" s="289" t="s">
        <v>52</v>
      </c>
      <c r="F61" s="290"/>
      <c r="G61" s="6"/>
    </row>
    <row r="62" spans="2:10" ht="34.5" customHeight="1">
      <c r="B62" s="300"/>
      <c r="C62" s="283"/>
      <c r="D62" s="284"/>
      <c r="E62" s="289" t="s">
        <v>53</v>
      </c>
      <c r="F62" s="290"/>
      <c r="G62" s="6"/>
    </row>
    <row r="63" spans="2:10" ht="34.5" customHeight="1">
      <c r="B63" s="300"/>
      <c r="C63" s="283"/>
      <c r="D63" s="284"/>
      <c r="E63" s="289" t="s">
        <v>43</v>
      </c>
      <c r="F63" s="290"/>
      <c r="G63" s="6"/>
    </row>
    <row r="64" spans="2:10" ht="34.5" customHeight="1">
      <c r="B64" s="300"/>
      <c r="C64" s="283"/>
      <c r="D64" s="284"/>
      <c r="E64" s="289" t="s">
        <v>44</v>
      </c>
      <c r="F64" s="290"/>
      <c r="G64" s="6"/>
    </row>
    <row r="65" spans="2:10" ht="34.5" customHeight="1">
      <c r="B65" s="300"/>
      <c r="C65" s="283"/>
      <c r="D65" s="284"/>
      <c r="E65" s="289" t="s">
        <v>45</v>
      </c>
      <c r="F65" s="290"/>
      <c r="G65" s="6"/>
    </row>
    <row r="66" spans="2:10" ht="34.5" customHeight="1">
      <c r="B66" s="300"/>
      <c r="C66" s="304"/>
      <c r="D66" s="305"/>
      <c r="E66" s="295" t="s">
        <v>46</v>
      </c>
      <c r="F66" s="296"/>
      <c r="G66" s="6"/>
    </row>
    <row r="67" spans="2:10" ht="34.5" customHeight="1">
      <c r="B67" s="300"/>
      <c r="C67" s="306" t="s">
        <v>14</v>
      </c>
      <c r="D67" s="307"/>
      <c r="E67" s="287" t="s">
        <v>30</v>
      </c>
      <c r="F67" s="288"/>
      <c r="G67" s="7"/>
    </row>
    <row r="68" spans="2:10" ht="34.5" customHeight="1">
      <c r="B68" s="300"/>
      <c r="C68" s="308"/>
      <c r="D68" s="309"/>
      <c r="E68" s="289" t="s">
        <v>31</v>
      </c>
      <c r="F68" s="290"/>
      <c r="G68" s="6"/>
    </row>
    <row r="69" spans="2:10" ht="34.5" customHeight="1">
      <c r="B69" s="300"/>
      <c r="C69" s="308"/>
      <c r="D69" s="309"/>
      <c r="E69" s="289" t="s">
        <v>47</v>
      </c>
      <c r="F69" s="290"/>
      <c r="G69" s="6"/>
    </row>
    <row r="70" spans="2:10" ht="34.5" customHeight="1">
      <c r="B70" s="300"/>
      <c r="C70" s="308"/>
      <c r="D70" s="309"/>
      <c r="E70" s="289" t="s">
        <v>40</v>
      </c>
      <c r="F70" s="290"/>
      <c r="G70" s="6"/>
    </row>
    <row r="71" spans="2:10" ht="34.5" customHeight="1">
      <c r="B71" s="300"/>
      <c r="C71" s="308"/>
      <c r="D71" s="309"/>
      <c r="E71" s="289" t="s">
        <v>11</v>
      </c>
      <c r="F71" s="290"/>
      <c r="G71" s="2"/>
      <c r="I71" s="103"/>
      <c r="J71" s="103"/>
    </row>
    <row r="72" spans="2:10" ht="34.5" customHeight="1">
      <c r="B72" s="300"/>
      <c r="C72" s="310"/>
      <c r="D72" s="311"/>
      <c r="E72" s="295" t="s">
        <v>7</v>
      </c>
      <c r="F72" s="296"/>
      <c r="G72" s="4"/>
    </row>
    <row r="73" spans="2:10" ht="34.5" customHeight="1">
      <c r="B73" s="300"/>
      <c r="C73" s="281" t="s">
        <v>15</v>
      </c>
      <c r="D73" s="282"/>
      <c r="E73" s="287" t="s">
        <v>30</v>
      </c>
      <c r="F73" s="288"/>
      <c r="G73" s="7"/>
    </row>
    <row r="74" spans="2:10" ht="34.5" customHeight="1">
      <c r="B74" s="300"/>
      <c r="C74" s="283"/>
      <c r="D74" s="284"/>
      <c r="E74" s="289" t="s">
        <v>31</v>
      </c>
      <c r="F74" s="290"/>
      <c r="G74" s="6"/>
    </row>
    <row r="75" spans="2:10" ht="34.5" customHeight="1">
      <c r="B75" s="300"/>
      <c r="C75" s="283"/>
      <c r="D75" s="284"/>
      <c r="E75" s="289" t="s">
        <v>47</v>
      </c>
      <c r="F75" s="290"/>
      <c r="G75" s="6"/>
    </row>
    <row r="76" spans="2:10" ht="34.5" customHeight="1">
      <c r="B76" s="300"/>
      <c r="C76" s="283"/>
      <c r="D76" s="284"/>
      <c r="E76" s="289" t="s">
        <v>55</v>
      </c>
      <c r="F76" s="290"/>
      <c r="G76" s="6"/>
    </row>
    <row r="77" spans="2:10" ht="34.5" customHeight="1">
      <c r="B77" s="300"/>
      <c r="C77" s="283"/>
      <c r="D77" s="284"/>
      <c r="E77" s="289" t="s">
        <v>11</v>
      </c>
      <c r="F77" s="290"/>
      <c r="G77" s="2"/>
      <c r="I77" s="103"/>
      <c r="J77" s="103"/>
    </row>
    <row r="78" spans="2:10" ht="34.5" customHeight="1" thickBot="1">
      <c r="B78" s="301"/>
      <c r="C78" s="285"/>
      <c r="D78" s="286"/>
      <c r="E78" s="297" t="s">
        <v>7</v>
      </c>
      <c r="F78" s="298"/>
      <c r="G78" s="24"/>
    </row>
    <row r="79" spans="2:10" ht="34.5" customHeight="1"/>
    <row r="80" spans="2:10" ht="45" customHeight="1" thickBot="1">
      <c r="B80" s="108" t="s">
        <v>50</v>
      </c>
    </row>
    <row r="81" spans="2:10" ht="34.5" customHeight="1">
      <c r="B81" s="299" t="s">
        <v>18</v>
      </c>
      <c r="C81" s="302" t="s">
        <v>6</v>
      </c>
      <c r="D81" s="303"/>
      <c r="E81" s="291" t="s">
        <v>48</v>
      </c>
      <c r="F81" s="292"/>
      <c r="G81" s="23"/>
    </row>
    <row r="82" spans="2:10" ht="34.5" customHeight="1">
      <c r="B82" s="300"/>
      <c r="C82" s="283"/>
      <c r="D82" s="284"/>
      <c r="E82" s="293" t="s">
        <v>41</v>
      </c>
      <c r="F82" s="294"/>
      <c r="G82" s="11"/>
    </row>
    <row r="83" spans="2:10" ht="34.5" customHeight="1">
      <c r="B83" s="300"/>
      <c r="C83" s="304"/>
      <c r="D83" s="305"/>
      <c r="E83" s="295" t="s">
        <v>42</v>
      </c>
      <c r="F83" s="296"/>
      <c r="G83" s="4"/>
    </row>
    <row r="84" spans="2:10" ht="34.5" customHeight="1">
      <c r="B84" s="300"/>
      <c r="C84" s="281" t="s">
        <v>13</v>
      </c>
      <c r="D84" s="282"/>
      <c r="E84" s="287" t="s">
        <v>34</v>
      </c>
      <c r="F84" s="288"/>
      <c r="G84" s="5"/>
    </row>
    <row r="85" spans="2:10" ht="34.5" customHeight="1">
      <c r="B85" s="300"/>
      <c r="C85" s="283"/>
      <c r="D85" s="284"/>
      <c r="E85" s="289" t="s">
        <v>52</v>
      </c>
      <c r="F85" s="290"/>
      <c r="G85" s="6"/>
    </row>
    <row r="86" spans="2:10" ht="34.5" customHeight="1">
      <c r="B86" s="300"/>
      <c r="C86" s="283"/>
      <c r="D86" s="284"/>
      <c r="E86" s="289" t="s">
        <v>53</v>
      </c>
      <c r="F86" s="290"/>
      <c r="G86" s="6"/>
    </row>
    <row r="87" spans="2:10" ht="34.5" customHeight="1">
      <c r="B87" s="300"/>
      <c r="C87" s="283"/>
      <c r="D87" s="284"/>
      <c r="E87" s="289" t="s">
        <v>43</v>
      </c>
      <c r="F87" s="290"/>
      <c r="G87" s="6"/>
    </row>
    <row r="88" spans="2:10" ht="34.5" customHeight="1">
      <c r="B88" s="300"/>
      <c r="C88" s="283"/>
      <c r="D88" s="284"/>
      <c r="E88" s="289" t="s">
        <v>44</v>
      </c>
      <c r="F88" s="290"/>
      <c r="G88" s="6"/>
    </row>
    <row r="89" spans="2:10" ht="34.5" customHeight="1">
      <c r="B89" s="300"/>
      <c r="C89" s="283"/>
      <c r="D89" s="284"/>
      <c r="E89" s="289" t="s">
        <v>45</v>
      </c>
      <c r="F89" s="290"/>
      <c r="G89" s="6"/>
    </row>
    <row r="90" spans="2:10" ht="34.5" customHeight="1">
      <c r="B90" s="300"/>
      <c r="C90" s="304"/>
      <c r="D90" s="305"/>
      <c r="E90" s="295" t="s">
        <v>46</v>
      </c>
      <c r="F90" s="296"/>
      <c r="G90" s="6"/>
    </row>
    <row r="91" spans="2:10" ht="34.5" customHeight="1">
      <c r="B91" s="300"/>
      <c r="C91" s="306" t="s">
        <v>14</v>
      </c>
      <c r="D91" s="307"/>
      <c r="E91" s="287" t="s">
        <v>30</v>
      </c>
      <c r="F91" s="288"/>
      <c r="G91" s="7"/>
    </row>
    <row r="92" spans="2:10" ht="34.5" customHeight="1">
      <c r="B92" s="300"/>
      <c r="C92" s="308"/>
      <c r="D92" s="309"/>
      <c r="E92" s="289" t="s">
        <v>31</v>
      </c>
      <c r="F92" s="290"/>
      <c r="G92" s="6"/>
    </row>
    <row r="93" spans="2:10" ht="34.5" customHeight="1">
      <c r="B93" s="300"/>
      <c r="C93" s="308"/>
      <c r="D93" s="309"/>
      <c r="E93" s="289" t="s">
        <v>47</v>
      </c>
      <c r="F93" s="290"/>
      <c r="G93" s="6"/>
    </row>
    <row r="94" spans="2:10" ht="34.5" customHeight="1">
      <c r="B94" s="300"/>
      <c r="C94" s="308"/>
      <c r="D94" s="309"/>
      <c r="E94" s="289" t="s">
        <v>40</v>
      </c>
      <c r="F94" s="290"/>
      <c r="G94" s="6"/>
    </row>
    <row r="95" spans="2:10" ht="34.5" customHeight="1">
      <c r="B95" s="300"/>
      <c r="C95" s="308"/>
      <c r="D95" s="309"/>
      <c r="E95" s="289" t="s">
        <v>11</v>
      </c>
      <c r="F95" s="290"/>
      <c r="G95" s="2"/>
      <c r="I95" s="103"/>
      <c r="J95" s="103"/>
    </row>
    <row r="96" spans="2:10" ht="34.5" customHeight="1">
      <c r="B96" s="300"/>
      <c r="C96" s="310"/>
      <c r="D96" s="311"/>
      <c r="E96" s="295" t="s">
        <v>7</v>
      </c>
      <c r="F96" s="296"/>
      <c r="G96" s="4"/>
    </row>
    <row r="97" spans="2:10" ht="34.5" customHeight="1">
      <c r="B97" s="300"/>
      <c r="C97" s="281" t="s">
        <v>15</v>
      </c>
      <c r="D97" s="282"/>
      <c r="E97" s="287" t="s">
        <v>30</v>
      </c>
      <c r="F97" s="288"/>
      <c r="G97" s="7"/>
    </row>
    <row r="98" spans="2:10" ht="34.5" customHeight="1">
      <c r="B98" s="300"/>
      <c r="C98" s="283"/>
      <c r="D98" s="284"/>
      <c r="E98" s="289" t="s">
        <v>31</v>
      </c>
      <c r="F98" s="290"/>
      <c r="G98" s="6"/>
    </row>
    <row r="99" spans="2:10" ht="34.5" customHeight="1">
      <c r="B99" s="300"/>
      <c r="C99" s="283"/>
      <c r="D99" s="284"/>
      <c r="E99" s="289" t="s">
        <v>47</v>
      </c>
      <c r="F99" s="290"/>
      <c r="G99" s="6"/>
    </row>
    <row r="100" spans="2:10" ht="34.5" customHeight="1">
      <c r="B100" s="300"/>
      <c r="C100" s="283"/>
      <c r="D100" s="284"/>
      <c r="E100" s="289" t="s">
        <v>55</v>
      </c>
      <c r="F100" s="290"/>
      <c r="G100" s="6"/>
    </row>
    <row r="101" spans="2:10" ht="34.5" customHeight="1">
      <c r="B101" s="300"/>
      <c r="C101" s="283"/>
      <c r="D101" s="284"/>
      <c r="E101" s="289" t="s">
        <v>11</v>
      </c>
      <c r="F101" s="290"/>
      <c r="G101" s="2"/>
      <c r="I101" s="103"/>
      <c r="J101" s="103"/>
    </row>
    <row r="102" spans="2:10" ht="34.5" customHeight="1" thickBot="1">
      <c r="B102" s="301"/>
      <c r="C102" s="285"/>
      <c r="D102" s="286"/>
      <c r="E102" s="297" t="s">
        <v>7</v>
      </c>
      <c r="F102" s="298"/>
      <c r="G102" s="24"/>
    </row>
    <row r="103" spans="2:10" ht="34.5" customHeight="1"/>
    <row r="104" spans="2:10" ht="45" customHeight="1" thickBot="1">
      <c r="B104" s="108" t="s">
        <v>50</v>
      </c>
    </row>
    <row r="105" spans="2:10" ht="34.5" customHeight="1">
      <c r="B105" s="299" t="s">
        <v>19</v>
      </c>
      <c r="C105" s="302" t="s">
        <v>6</v>
      </c>
      <c r="D105" s="303"/>
      <c r="E105" s="291" t="s">
        <v>48</v>
      </c>
      <c r="F105" s="292"/>
      <c r="G105" s="23"/>
    </row>
    <row r="106" spans="2:10" ht="34.5" customHeight="1">
      <c r="B106" s="300"/>
      <c r="C106" s="283"/>
      <c r="D106" s="284"/>
      <c r="E106" s="293" t="s">
        <v>41</v>
      </c>
      <c r="F106" s="294"/>
      <c r="G106" s="11"/>
    </row>
    <row r="107" spans="2:10" ht="34.5" customHeight="1">
      <c r="B107" s="300"/>
      <c r="C107" s="304"/>
      <c r="D107" s="305"/>
      <c r="E107" s="295" t="s">
        <v>42</v>
      </c>
      <c r="F107" s="296"/>
      <c r="G107" s="4"/>
    </row>
    <row r="108" spans="2:10" ht="34.5" customHeight="1">
      <c r="B108" s="300"/>
      <c r="C108" s="281" t="s">
        <v>13</v>
      </c>
      <c r="D108" s="282"/>
      <c r="E108" s="287" t="s">
        <v>34</v>
      </c>
      <c r="F108" s="288"/>
      <c r="G108" s="5"/>
    </row>
    <row r="109" spans="2:10" ht="34.5" customHeight="1">
      <c r="B109" s="300"/>
      <c r="C109" s="283"/>
      <c r="D109" s="284"/>
      <c r="E109" s="289" t="s">
        <v>52</v>
      </c>
      <c r="F109" s="290"/>
      <c r="G109" s="6"/>
    </row>
    <row r="110" spans="2:10" ht="34.5" customHeight="1">
      <c r="B110" s="300"/>
      <c r="C110" s="283"/>
      <c r="D110" s="284"/>
      <c r="E110" s="289" t="s">
        <v>53</v>
      </c>
      <c r="F110" s="290"/>
      <c r="G110" s="6"/>
    </row>
    <row r="111" spans="2:10" ht="34.5" customHeight="1">
      <c r="B111" s="300"/>
      <c r="C111" s="283"/>
      <c r="D111" s="284"/>
      <c r="E111" s="289" t="s">
        <v>43</v>
      </c>
      <c r="F111" s="290"/>
      <c r="G111" s="6"/>
    </row>
    <row r="112" spans="2:10" ht="34.5" customHeight="1">
      <c r="B112" s="300"/>
      <c r="C112" s="283"/>
      <c r="D112" s="284"/>
      <c r="E112" s="289" t="s">
        <v>44</v>
      </c>
      <c r="F112" s="290"/>
      <c r="G112" s="6"/>
    </row>
    <row r="113" spans="2:10" ht="34.5" customHeight="1">
      <c r="B113" s="300"/>
      <c r="C113" s="283"/>
      <c r="D113" s="284"/>
      <c r="E113" s="289" t="s">
        <v>45</v>
      </c>
      <c r="F113" s="290"/>
      <c r="G113" s="6"/>
    </row>
    <row r="114" spans="2:10" ht="34.5" customHeight="1">
      <c r="B114" s="300"/>
      <c r="C114" s="304"/>
      <c r="D114" s="305"/>
      <c r="E114" s="295" t="s">
        <v>46</v>
      </c>
      <c r="F114" s="296"/>
      <c r="G114" s="6"/>
    </row>
    <row r="115" spans="2:10" ht="34.5" customHeight="1">
      <c r="B115" s="300"/>
      <c r="C115" s="306" t="s">
        <v>14</v>
      </c>
      <c r="D115" s="307"/>
      <c r="E115" s="287" t="s">
        <v>30</v>
      </c>
      <c r="F115" s="288"/>
      <c r="G115" s="7"/>
    </row>
    <row r="116" spans="2:10" ht="34.5" customHeight="1">
      <c r="B116" s="300"/>
      <c r="C116" s="308"/>
      <c r="D116" s="309"/>
      <c r="E116" s="289" t="s">
        <v>31</v>
      </c>
      <c r="F116" s="290"/>
      <c r="G116" s="6"/>
    </row>
    <row r="117" spans="2:10" ht="34.5" customHeight="1">
      <c r="B117" s="300"/>
      <c r="C117" s="308"/>
      <c r="D117" s="309"/>
      <c r="E117" s="289" t="s">
        <v>47</v>
      </c>
      <c r="F117" s="290"/>
      <c r="G117" s="6"/>
    </row>
    <row r="118" spans="2:10" ht="34.5" customHeight="1">
      <c r="B118" s="300"/>
      <c r="C118" s="308"/>
      <c r="D118" s="309"/>
      <c r="E118" s="289" t="s">
        <v>40</v>
      </c>
      <c r="F118" s="290"/>
      <c r="G118" s="6"/>
    </row>
    <row r="119" spans="2:10" ht="34.5" customHeight="1">
      <c r="B119" s="300"/>
      <c r="C119" s="308"/>
      <c r="D119" s="309"/>
      <c r="E119" s="289" t="s">
        <v>11</v>
      </c>
      <c r="F119" s="290"/>
      <c r="G119" s="2"/>
      <c r="I119" s="103"/>
      <c r="J119" s="103"/>
    </row>
    <row r="120" spans="2:10" ht="34.5" customHeight="1">
      <c r="B120" s="300"/>
      <c r="C120" s="310"/>
      <c r="D120" s="311"/>
      <c r="E120" s="295" t="s">
        <v>7</v>
      </c>
      <c r="F120" s="296"/>
      <c r="G120" s="4"/>
    </row>
    <row r="121" spans="2:10" ht="34.5" customHeight="1">
      <c r="B121" s="300"/>
      <c r="C121" s="281" t="s">
        <v>15</v>
      </c>
      <c r="D121" s="282"/>
      <c r="E121" s="287" t="s">
        <v>30</v>
      </c>
      <c r="F121" s="288"/>
      <c r="G121" s="7"/>
    </row>
    <row r="122" spans="2:10" ht="34.5" customHeight="1">
      <c r="B122" s="300"/>
      <c r="C122" s="283"/>
      <c r="D122" s="284"/>
      <c r="E122" s="289" t="s">
        <v>31</v>
      </c>
      <c r="F122" s="290"/>
      <c r="G122" s="6"/>
    </row>
    <row r="123" spans="2:10" ht="34.5" customHeight="1">
      <c r="B123" s="300"/>
      <c r="C123" s="283"/>
      <c r="D123" s="284"/>
      <c r="E123" s="289" t="s">
        <v>47</v>
      </c>
      <c r="F123" s="290"/>
      <c r="G123" s="6"/>
    </row>
    <row r="124" spans="2:10" ht="34.5" customHeight="1">
      <c r="B124" s="300"/>
      <c r="C124" s="283"/>
      <c r="D124" s="284"/>
      <c r="E124" s="289" t="s">
        <v>55</v>
      </c>
      <c r="F124" s="290"/>
      <c r="G124" s="6"/>
    </row>
    <row r="125" spans="2:10" ht="34.5" customHeight="1">
      <c r="B125" s="300"/>
      <c r="C125" s="283"/>
      <c r="D125" s="284"/>
      <c r="E125" s="289" t="s">
        <v>11</v>
      </c>
      <c r="F125" s="290"/>
      <c r="G125" s="2"/>
      <c r="I125" s="103"/>
      <c r="J125" s="103"/>
    </row>
    <row r="126" spans="2:10" ht="34.5" customHeight="1" thickBot="1">
      <c r="B126" s="301"/>
      <c r="C126" s="285"/>
      <c r="D126" s="286"/>
      <c r="E126" s="297" t="s">
        <v>7</v>
      </c>
      <c r="F126" s="298"/>
      <c r="G126" s="24"/>
    </row>
    <row r="127" spans="2:10" ht="34.5" customHeight="1">
      <c r="B127" s="70"/>
      <c r="C127" s="70"/>
      <c r="D127" s="70"/>
    </row>
    <row r="128" spans="2:10" ht="45" customHeight="1" thickBot="1">
      <c r="B128" s="108" t="s">
        <v>50</v>
      </c>
      <c r="C128" s="70"/>
      <c r="D128" s="70"/>
    </row>
    <row r="129" spans="2:10" ht="34.5" customHeight="1">
      <c r="B129" s="299" t="s">
        <v>20</v>
      </c>
      <c r="C129" s="302" t="s">
        <v>6</v>
      </c>
      <c r="D129" s="303"/>
      <c r="E129" s="291" t="s">
        <v>48</v>
      </c>
      <c r="F129" s="292"/>
      <c r="G129" s="23"/>
    </row>
    <row r="130" spans="2:10" ht="34.5" customHeight="1">
      <c r="B130" s="300"/>
      <c r="C130" s="283"/>
      <c r="D130" s="284"/>
      <c r="E130" s="293" t="s">
        <v>41</v>
      </c>
      <c r="F130" s="294"/>
      <c r="G130" s="11"/>
    </row>
    <row r="131" spans="2:10" ht="34.5" customHeight="1">
      <c r="B131" s="300"/>
      <c r="C131" s="304"/>
      <c r="D131" s="305"/>
      <c r="E131" s="295" t="s">
        <v>42</v>
      </c>
      <c r="F131" s="296"/>
      <c r="G131" s="4"/>
    </row>
    <row r="132" spans="2:10" ht="34.5" customHeight="1">
      <c r="B132" s="300"/>
      <c r="C132" s="281" t="s">
        <v>13</v>
      </c>
      <c r="D132" s="282"/>
      <c r="E132" s="287" t="s">
        <v>34</v>
      </c>
      <c r="F132" s="288"/>
      <c r="G132" s="5"/>
    </row>
    <row r="133" spans="2:10" ht="34.5" customHeight="1">
      <c r="B133" s="300"/>
      <c r="C133" s="283"/>
      <c r="D133" s="284"/>
      <c r="E133" s="289" t="s">
        <v>52</v>
      </c>
      <c r="F133" s="290"/>
      <c r="G133" s="6"/>
    </row>
    <row r="134" spans="2:10" ht="34.5" customHeight="1">
      <c r="B134" s="300"/>
      <c r="C134" s="283"/>
      <c r="D134" s="284"/>
      <c r="E134" s="289" t="s">
        <v>53</v>
      </c>
      <c r="F134" s="290"/>
      <c r="G134" s="6"/>
    </row>
    <row r="135" spans="2:10" ht="34.5" customHeight="1">
      <c r="B135" s="300"/>
      <c r="C135" s="283"/>
      <c r="D135" s="284"/>
      <c r="E135" s="289" t="s">
        <v>43</v>
      </c>
      <c r="F135" s="290"/>
      <c r="G135" s="6"/>
    </row>
    <row r="136" spans="2:10" ht="34.5" customHeight="1">
      <c r="B136" s="300"/>
      <c r="C136" s="283"/>
      <c r="D136" s="284"/>
      <c r="E136" s="289" t="s">
        <v>44</v>
      </c>
      <c r="F136" s="290"/>
      <c r="G136" s="6"/>
    </row>
    <row r="137" spans="2:10" ht="34.5" customHeight="1">
      <c r="B137" s="300"/>
      <c r="C137" s="283"/>
      <c r="D137" s="284"/>
      <c r="E137" s="289" t="s">
        <v>45</v>
      </c>
      <c r="F137" s="290"/>
      <c r="G137" s="6"/>
    </row>
    <row r="138" spans="2:10" ht="34.5" customHeight="1">
      <c r="B138" s="300"/>
      <c r="C138" s="304"/>
      <c r="D138" s="305"/>
      <c r="E138" s="295" t="s">
        <v>46</v>
      </c>
      <c r="F138" s="296"/>
      <c r="G138" s="6"/>
    </row>
    <row r="139" spans="2:10" ht="34.5" customHeight="1">
      <c r="B139" s="300"/>
      <c r="C139" s="306" t="s">
        <v>14</v>
      </c>
      <c r="D139" s="307"/>
      <c r="E139" s="287" t="s">
        <v>30</v>
      </c>
      <c r="F139" s="288"/>
      <c r="G139" s="7"/>
    </row>
    <row r="140" spans="2:10" ht="34.5" customHeight="1">
      <c r="B140" s="300"/>
      <c r="C140" s="308"/>
      <c r="D140" s="309"/>
      <c r="E140" s="289" t="s">
        <v>31</v>
      </c>
      <c r="F140" s="290"/>
      <c r="G140" s="6"/>
    </row>
    <row r="141" spans="2:10" ht="34.5" customHeight="1">
      <c r="B141" s="300"/>
      <c r="C141" s="308"/>
      <c r="D141" s="309"/>
      <c r="E141" s="289" t="s">
        <v>47</v>
      </c>
      <c r="F141" s="290"/>
      <c r="G141" s="6"/>
    </row>
    <row r="142" spans="2:10" ht="34.5" customHeight="1">
      <c r="B142" s="300"/>
      <c r="C142" s="308"/>
      <c r="D142" s="309"/>
      <c r="E142" s="289" t="s">
        <v>40</v>
      </c>
      <c r="F142" s="290"/>
      <c r="G142" s="6"/>
    </row>
    <row r="143" spans="2:10" ht="34.5" customHeight="1">
      <c r="B143" s="300"/>
      <c r="C143" s="308"/>
      <c r="D143" s="309"/>
      <c r="E143" s="289" t="s">
        <v>11</v>
      </c>
      <c r="F143" s="290"/>
      <c r="G143" s="2"/>
      <c r="I143" s="103"/>
      <c r="J143" s="103"/>
    </row>
    <row r="144" spans="2:10" ht="34.5" customHeight="1">
      <c r="B144" s="300"/>
      <c r="C144" s="310"/>
      <c r="D144" s="311"/>
      <c r="E144" s="295" t="s">
        <v>7</v>
      </c>
      <c r="F144" s="296"/>
      <c r="G144" s="4"/>
    </row>
    <row r="145" spans="2:10" ht="34.5" customHeight="1">
      <c r="B145" s="300"/>
      <c r="C145" s="281" t="s">
        <v>15</v>
      </c>
      <c r="D145" s="282"/>
      <c r="E145" s="287" t="s">
        <v>30</v>
      </c>
      <c r="F145" s="288"/>
      <c r="G145" s="7"/>
    </row>
    <row r="146" spans="2:10" ht="34.5" customHeight="1">
      <c r="B146" s="300"/>
      <c r="C146" s="283"/>
      <c r="D146" s="284"/>
      <c r="E146" s="289" t="s">
        <v>31</v>
      </c>
      <c r="F146" s="290"/>
      <c r="G146" s="6"/>
    </row>
    <row r="147" spans="2:10" ht="34.5" customHeight="1">
      <c r="B147" s="300"/>
      <c r="C147" s="283"/>
      <c r="D147" s="284"/>
      <c r="E147" s="289" t="s">
        <v>47</v>
      </c>
      <c r="F147" s="290"/>
      <c r="G147" s="6"/>
    </row>
    <row r="148" spans="2:10" ht="34.5" customHeight="1">
      <c r="B148" s="300"/>
      <c r="C148" s="283"/>
      <c r="D148" s="284"/>
      <c r="E148" s="289" t="s">
        <v>55</v>
      </c>
      <c r="F148" s="290"/>
      <c r="G148" s="6"/>
    </row>
    <row r="149" spans="2:10" ht="34.5" customHeight="1">
      <c r="B149" s="300"/>
      <c r="C149" s="283"/>
      <c r="D149" s="284"/>
      <c r="E149" s="289" t="s">
        <v>11</v>
      </c>
      <c r="F149" s="290"/>
      <c r="G149" s="2"/>
      <c r="I149" s="103"/>
      <c r="J149" s="103"/>
    </row>
    <row r="150" spans="2:10" ht="34.5" customHeight="1" thickBot="1">
      <c r="B150" s="301"/>
      <c r="C150" s="285"/>
      <c r="D150" s="286"/>
      <c r="E150" s="297" t="s">
        <v>7</v>
      </c>
      <c r="F150" s="298"/>
      <c r="G150" s="24"/>
    </row>
    <row r="151" spans="2:10" ht="34.5" customHeight="1"/>
    <row r="152" spans="2:10" ht="45" customHeight="1" thickBot="1">
      <c r="B152" s="108" t="s">
        <v>50</v>
      </c>
    </row>
    <row r="153" spans="2:10" ht="34.5" customHeight="1">
      <c r="B153" s="299" t="s">
        <v>21</v>
      </c>
      <c r="C153" s="302" t="s">
        <v>6</v>
      </c>
      <c r="D153" s="303"/>
      <c r="E153" s="291" t="s">
        <v>48</v>
      </c>
      <c r="F153" s="292"/>
      <c r="G153" s="23"/>
    </row>
    <row r="154" spans="2:10" ht="34.5" customHeight="1">
      <c r="B154" s="300"/>
      <c r="C154" s="283"/>
      <c r="D154" s="284"/>
      <c r="E154" s="293" t="s">
        <v>41</v>
      </c>
      <c r="F154" s="294"/>
      <c r="G154" s="11"/>
    </row>
    <row r="155" spans="2:10" ht="34.5" customHeight="1">
      <c r="B155" s="300"/>
      <c r="C155" s="304"/>
      <c r="D155" s="305"/>
      <c r="E155" s="295" t="s">
        <v>42</v>
      </c>
      <c r="F155" s="296"/>
      <c r="G155" s="4"/>
    </row>
    <row r="156" spans="2:10" ht="34.5" customHeight="1">
      <c r="B156" s="300"/>
      <c r="C156" s="281" t="s">
        <v>13</v>
      </c>
      <c r="D156" s="282"/>
      <c r="E156" s="287" t="s">
        <v>34</v>
      </c>
      <c r="F156" s="288"/>
      <c r="G156" s="5"/>
    </row>
    <row r="157" spans="2:10" ht="34.5" customHeight="1">
      <c r="B157" s="300"/>
      <c r="C157" s="283"/>
      <c r="D157" s="284"/>
      <c r="E157" s="289" t="s">
        <v>52</v>
      </c>
      <c r="F157" s="290"/>
      <c r="G157" s="6"/>
    </row>
    <row r="158" spans="2:10" ht="34.5" customHeight="1">
      <c r="B158" s="300"/>
      <c r="C158" s="283"/>
      <c r="D158" s="284"/>
      <c r="E158" s="289" t="s">
        <v>53</v>
      </c>
      <c r="F158" s="290"/>
      <c r="G158" s="6"/>
    </row>
    <row r="159" spans="2:10" ht="34.5" customHeight="1">
      <c r="B159" s="300"/>
      <c r="C159" s="283"/>
      <c r="D159" s="284"/>
      <c r="E159" s="289" t="s">
        <v>43</v>
      </c>
      <c r="F159" s="290"/>
      <c r="G159" s="6"/>
    </row>
    <row r="160" spans="2:10" ht="34.5" customHeight="1">
      <c r="B160" s="300"/>
      <c r="C160" s="283"/>
      <c r="D160" s="284"/>
      <c r="E160" s="289" t="s">
        <v>44</v>
      </c>
      <c r="F160" s="290"/>
      <c r="G160" s="6"/>
    </row>
    <row r="161" spans="2:10" ht="34.5" customHeight="1">
      <c r="B161" s="300"/>
      <c r="C161" s="283"/>
      <c r="D161" s="284"/>
      <c r="E161" s="289" t="s">
        <v>45</v>
      </c>
      <c r="F161" s="290"/>
      <c r="G161" s="6"/>
    </row>
    <row r="162" spans="2:10" ht="34.5" customHeight="1">
      <c r="B162" s="300"/>
      <c r="C162" s="304"/>
      <c r="D162" s="305"/>
      <c r="E162" s="295" t="s">
        <v>46</v>
      </c>
      <c r="F162" s="296"/>
      <c r="G162" s="6"/>
    </row>
    <row r="163" spans="2:10" ht="34.5" customHeight="1">
      <c r="B163" s="300"/>
      <c r="C163" s="306" t="s">
        <v>14</v>
      </c>
      <c r="D163" s="307"/>
      <c r="E163" s="287" t="s">
        <v>30</v>
      </c>
      <c r="F163" s="288"/>
      <c r="G163" s="7"/>
    </row>
    <row r="164" spans="2:10" ht="34.5" customHeight="1">
      <c r="B164" s="300"/>
      <c r="C164" s="308"/>
      <c r="D164" s="309"/>
      <c r="E164" s="289" t="s">
        <v>31</v>
      </c>
      <c r="F164" s="290"/>
      <c r="G164" s="6"/>
    </row>
    <row r="165" spans="2:10" ht="34.5" customHeight="1">
      <c r="B165" s="300"/>
      <c r="C165" s="308"/>
      <c r="D165" s="309"/>
      <c r="E165" s="289" t="s">
        <v>47</v>
      </c>
      <c r="F165" s="290"/>
      <c r="G165" s="6"/>
    </row>
    <row r="166" spans="2:10" ht="34.5" customHeight="1">
      <c r="B166" s="300"/>
      <c r="C166" s="308"/>
      <c r="D166" s="309"/>
      <c r="E166" s="289" t="s">
        <v>40</v>
      </c>
      <c r="F166" s="290"/>
      <c r="G166" s="6"/>
    </row>
    <row r="167" spans="2:10" ht="34.5" customHeight="1">
      <c r="B167" s="300"/>
      <c r="C167" s="308"/>
      <c r="D167" s="309"/>
      <c r="E167" s="289" t="s">
        <v>11</v>
      </c>
      <c r="F167" s="290"/>
      <c r="G167" s="2"/>
      <c r="I167" s="103"/>
      <c r="J167" s="103"/>
    </row>
    <row r="168" spans="2:10" ht="34.5" customHeight="1">
      <c r="B168" s="300"/>
      <c r="C168" s="310"/>
      <c r="D168" s="311"/>
      <c r="E168" s="295" t="s">
        <v>7</v>
      </c>
      <c r="F168" s="296"/>
      <c r="G168" s="4"/>
    </row>
    <row r="169" spans="2:10" ht="34.5" customHeight="1">
      <c r="B169" s="300"/>
      <c r="C169" s="281" t="s">
        <v>15</v>
      </c>
      <c r="D169" s="282"/>
      <c r="E169" s="287" t="s">
        <v>30</v>
      </c>
      <c r="F169" s="288"/>
      <c r="G169" s="7"/>
    </row>
    <row r="170" spans="2:10" ht="34.5" customHeight="1">
      <c r="B170" s="300"/>
      <c r="C170" s="283"/>
      <c r="D170" s="284"/>
      <c r="E170" s="289" t="s">
        <v>31</v>
      </c>
      <c r="F170" s="290"/>
      <c r="G170" s="6"/>
    </row>
    <row r="171" spans="2:10" ht="34.5" customHeight="1">
      <c r="B171" s="300"/>
      <c r="C171" s="283"/>
      <c r="D171" s="284"/>
      <c r="E171" s="289" t="s">
        <v>47</v>
      </c>
      <c r="F171" s="290"/>
      <c r="G171" s="6"/>
    </row>
    <row r="172" spans="2:10" ht="34.5" customHeight="1">
      <c r="B172" s="300"/>
      <c r="C172" s="283"/>
      <c r="D172" s="284"/>
      <c r="E172" s="289" t="s">
        <v>55</v>
      </c>
      <c r="F172" s="290"/>
      <c r="G172" s="6"/>
    </row>
    <row r="173" spans="2:10" ht="34.5" customHeight="1">
      <c r="B173" s="300"/>
      <c r="C173" s="283"/>
      <c r="D173" s="284"/>
      <c r="E173" s="289" t="s">
        <v>11</v>
      </c>
      <c r="F173" s="290"/>
      <c r="G173" s="2"/>
      <c r="I173" s="103"/>
      <c r="J173" s="103"/>
    </row>
    <row r="174" spans="2:10" ht="34.5" customHeight="1" thickBot="1">
      <c r="B174" s="301"/>
      <c r="C174" s="285"/>
      <c r="D174" s="286"/>
      <c r="E174" s="297" t="s">
        <v>7</v>
      </c>
      <c r="F174" s="298"/>
      <c r="G174" s="24"/>
    </row>
    <row r="175" spans="2:10" ht="34.5" customHeight="1"/>
  </sheetData>
  <sheetProtection algorithmName="SHA-512" hashValue="wFvdPZc+Aoqh4Z/GNizX3PfWIQg4aiqIJ3Pdb3cR7Uqi5QrViv43WdDj08UGdk3WCH5dvNJRpUYb3HccQeS6Zg==" saltValue="H5Y5GnKB6cf/WlzwVKwsnA==" spinCount="100000" sheet="1" objects="1" scenarios="1"/>
  <mergeCells count="192">
    <mergeCell ref="B6:C6"/>
    <mergeCell ref="D6:E6"/>
    <mergeCell ref="E147:F147"/>
    <mergeCell ref="E148:F148"/>
    <mergeCell ref="E149:F149"/>
    <mergeCell ref="E150:F150"/>
    <mergeCell ref="E153:F153"/>
    <mergeCell ref="E162:F162"/>
    <mergeCell ref="E163:F163"/>
    <mergeCell ref="E129:F129"/>
    <mergeCell ref="E130:F130"/>
    <mergeCell ref="C139:D144"/>
    <mergeCell ref="E139:F139"/>
    <mergeCell ref="E140:F140"/>
    <mergeCell ref="E141:F141"/>
    <mergeCell ref="E142:F142"/>
    <mergeCell ref="E143:F143"/>
    <mergeCell ref="E144:F144"/>
    <mergeCell ref="E131:F131"/>
    <mergeCell ref="C132:D138"/>
    <mergeCell ref="E132:F132"/>
    <mergeCell ref="E108:F108"/>
    <mergeCell ref="E109:F109"/>
    <mergeCell ref="E111:F111"/>
    <mergeCell ref="E88:F88"/>
    <mergeCell ref="E89:F89"/>
    <mergeCell ref="E90:F90"/>
    <mergeCell ref="E91:F91"/>
    <mergeCell ref="E92:F92"/>
    <mergeCell ref="E124:F124"/>
    <mergeCell ref="E125:F125"/>
    <mergeCell ref="E126:F126"/>
    <mergeCell ref="E112:F112"/>
    <mergeCell ref="E113:F113"/>
    <mergeCell ref="E114:F114"/>
    <mergeCell ref="E115:F115"/>
    <mergeCell ref="E119:F119"/>
    <mergeCell ref="E120:F120"/>
    <mergeCell ref="E121:F121"/>
    <mergeCell ref="B8:F8"/>
    <mergeCell ref="B7:F7"/>
    <mergeCell ref="E23:F23"/>
    <mergeCell ref="E24:F24"/>
    <mergeCell ref="E33:F33"/>
    <mergeCell ref="E35:F35"/>
    <mergeCell ref="E36:F36"/>
    <mergeCell ref="E37:F37"/>
    <mergeCell ref="E39:F39"/>
    <mergeCell ref="E29:F29"/>
    <mergeCell ref="E17:F17"/>
    <mergeCell ref="B9:B30"/>
    <mergeCell ref="C9:D11"/>
    <mergeCell ref="E9:F9"/>
    <mergeCell ref="E10:F10"/>
    <mergeCell ref="E11:F11"/>
    <mergeCell ref="C12:D17"/>
    <mergeCell ref="E12:F12"/>
    <mergeCell ref="E13:F13"/>
    <mergeCell ref="E16:F16"/>
    <mergeCell ref="E14:F14"/>
    <mergeCell ref="E15:F15"/>
    <mergeCell ref="C18:D24"/>
    <mergeCell ref="E18:F18"/>
    <mergeCell ref="E19:F19"/>
    <mergeCell ref="E21:F21"/>
    <mergeCell ref="E22:F22"/>
    <mergeCell ref="C25:D30"/>
    <mergeCell ref="E25:F25"/>
    <mergeCell ref="E26:F26"/>
    <mergeCell ref="E27:F27"/>
    <mergeCell ref="E28:F28"/>
    <mergeCell ref="E30:F30"/>
    <mergeCell ref="B33:B54"/>
    <mergeCell ref="C33:D35"/>
    <mergeCell ref="C36:D42"/>
    <mergeCell ref="C43:D48"/>
    <mergeCell ref="C49:D54"/>
    <mergeCell ref="E53:F53"/>
    <mergeCell ref="E54:F54"/>
    <mergeCell ref="B57:B78"/>
    <mergeCell ref="C57:D59"/>
    <mergeCell ref="C60:D66"/>
    <mergeCell ref="C67:D72"/>
    <mergeCell ref="C73:D78"/>
    <mergeCell ref="E76:F76"/>
    <mergeCell ref="E77:F77"/>
    <mergeCell ref="E47:F47"/>
    <mergeCell ref="E48:F48"/>
    <mergeCell ref="E49:F49"/>
    <mergeCell ref="E50:F50"/>
    <mergeCell ref="E51:F51"/>
    <mergeCell ref="E52:F52"/>
    <mergeCell ref="E40:F40"/>
    <mergeCell ref="E41:F41"/>
    <mergeCell ref="E42:F42"/>
    <mergeCell ref="E43:F43"/>
    <mergeCell ref="B81:B102"/>
    <mergeCell ref="C81:D83"/>
    <mergeCell ref="C84:D90"/>
    <mergeCell ref="C91:D96"/>
    <mergeCell ref="C97:D102"/>
    <mergeCell ref="E99:F99"/>
    <mergeCell ref="E100:F100"/>
    <mergeCell ref="B105:B126"/>
    <mergeCell ref="C105:D107"/>
    <mergeCell ref="C108:D114"/>
    <mergeCell ref="C115:D120"/>
    <mergeCell ref="C121:D126"/>
    <mergeCell ref="E122:F122"/>
    <mergeCell ref="E123:F123"/>
    <mergeCell ref="E97:F97"/>
    <mergeCell ref="E98:F98"/>
    <mergeCell ref="E101:F101"/>
    <mergeCell ref="E102:F102"/>
    <mergeCell ref="E105:F105"/>
    <mergeCell ref="E106:F106"/>
    <mergeCell ref="E107:F107"/>
    <mergeCell ref="E116:F116"/>
    <mergeCell ref="E117:F117"/>
    <mergeCell ref="E118:F118"/>
    <mergeCell ref="B129:B150"/>
    <mergeCell ref="E156:F156"/>
    <mergeCell ref="E157:F157"/>
    <mergeCell ref="E159:F159"/>
    <mergeCell ref="E160:F160"/>
    <mergeCell ref="E161:F161"/>
    <mergeCell ref="E164:F164"/>
    <mergeCell ref="E165:F165"/>
    <mergeCell ref="E166:F166"/>
    <mergeCell ref="C129:D131"/>
    <mergeCell ref="E133:F133"/>
    <mergeCell ref="E135:F135"/>
    <mergeCell ref="E136:F136"/>
    <mergeCell ref="E137:F137"/>
    <mergeCell ref="E138:F138"/>
    <mergeCell ref="E154:F154"/>
    <mergeCell ref="E155:F155"/>
    <mergeCell ref="B153:B174"/>
    <mergeCell ref="C153:D155"/>
    <mergeCell ref="C156:D162"/>
    <mergeCell ref="C163:D168"/>
    <mergeCell ref="E168:F168"/>
    <mergeCell ref="C169:D174"/>
    <mergeCell ref="E169:F169"/>
    <mergeCell ref="E170:F170"/>
    <mergeCell ref="E171:F171"/>
    <mergeCell ref="E172:F172"/>
    <mergeCell ref="E173:F173"/>
    <mergeCell ref="E174:F174"/>
    <mergeCell ref="E167:F167"/>
    <mergeCell ref="E20:F20"/>
    <mergeCell ref="E38:F38"/>
    <mergeCell ref="E62:F62"/>
    <mergeCell ref="E86:F86"/>
    <mergeCell ref="E110:F110"/>
    <mergeCell ref="E134:F134"/>
    <mergeCell ref="E158:F158"/>
    <mergeCell ref="E63:F63"/>
    <mergeCell ref="E64:F64"/>
    <mergeCell ref="E65:F65"/>
    <mergeCell ref="E66:F66"/>
    <mergeCell ref="E67:F67"/>
    <mergeCell ref="E68:F68"/>
    <mergeCell ref="E69:F69"/>
    <mergeCell ref="E78:F78"/>
    <mergeCell ref="E81:F81"/>
    <mergeCell ref="E82:F82"/>
    <mergeCell ref="E83:F83"/>
    <mergeCell ref="C145:D150"/>
    <mergeCell ref="E145:F145"/>
    <mergeCell ref="E146:F146"/>
    <mergeCell ref="E44:F44"/>
    <mergeCell ref="E45:F45"/>
    <mergeCell ref="E46:F46"/>
    <mergeCell ref="E57:F57"/>
    <mergeCell ref="E58:F58"/>
    <mergeCell ref="E59:F59"/>
    <mergeCell ref="E60:F60"/>
    <mergeCell ref="E61:F61"/>
    <mergeCell ref="E70:F70"/>
    <mergeCell ref="E71:F71"/>
    <mergeCell ref="E72:F72"/>
    <mergeCell ref="E73:F73"/>
    <mergeCell ref="E74:F74"/>
    <mergeCell ref="E75:F75"/>
    <mergeCell ref="E84:F84"/>
    <mergeCell ref="E93:F93"/>
    <mergeCell ref="E94:F94"/>
    <mergeCell ref="E95:F95"/>
    <mergeCell ref="E96:F96"/>
    <mergeCell ref="E85:F85"/>
    <mergeCell ref="E87:F87"/>
  </mergeCells>
  <phoneticPr fontId="2"/>
  <conditionalFormatting sqref="G130:G132 G135:G150">
    <cfRule type="containsBlanks" dxfId="160" priority="116">
      <formula>LEN(TRIM(G130))=0</formula>
    </cfRule>
  </conditionalFormatting>
  <conditionalFormatting sqref="G154:G156 G159:G174">
    <cfRule type="containsBlanks" dxfId="159" priority="120">
      <formula>LEN(TRIM(G154))=0</formula>
    </cfRule>
  </conditionalFormatting>
  <conditionalFormatting sqref="G106:G108 G111:G126">
    <cfRule type="containsBlanks" dxfId="158" priority="117">
      <formula>LEN(TRIM(G106))=0</formula>
    </cfRule>
  </conditionalFormatting>
  <conditionalFormatting sqref="D6">
    <cfRule type="containsBlanks" dxfId="157" priority="79">
      <formula>LEN(TRIM(D6))=0</formula>
    </cfRule>
  </conditionalFormatting>
  <conditionalFormatting sqref="G33">
    <cfRule type="containsBlanks" dxfId="156" priority="53">
      <formula>LEN(TRIM(G33))=0</formula>
    </cfRule>
  </conditionalFormatting>
  <conditionalFormatting sqref="G57">
    <cfRule type="containsBlanks" dxfId="155" priority="107">
      <formula>LEN(TRIM(G57))=0</formula>
    </cfRule>
  </conditionalFormatting>
  <conditionalFormatting sqref="G81">
    <cfRule type="containsBlanks" dxfId="154" priority="110">
      <formula>LEN(TRIM(G81))=0</formula>
    </cfRule>
  </conditionalFormatting>
  <conditionalFormatting sqref="G105">
    <cfRule type="containsBlanks" dxfId="153" priority="109">
      <formula>LEN(TRIM(G105))=0</formula>
    </cfRule>
  </conditionalFormatting>
  <conditionalFormatting sqref="G129">
    <cfRule type="containsBlanks" dxfId="152" priority="108">
      <formula>LEN(TRIM(G129))=0</formula>
    </cfRule>
  </conditionalFormatting>
  <conditionalFormatting sqref="G153">
    <cfRule type="containsBlanks" dxfId="151" priority="119">
      <formula>LEN(TRIM(G153))=0</formula>
    </cfRule>
  </conditionalFormatting>
  <conditionalFormatting sqref="G37:G38">
    <cfRule type="containsBlanks" dxfId="150" priority="51">
      <formula>LEN(TRIM(G37))=0</formula>
    </cfRule>
  </conditionalFormatting>
  <conditionalFormatting sqref="G61:G62">
    <cfRule type="containsBlanks" dxfId="149" priority="54">
      <formula>LEN(TRIM(G61))=0</formula>
    </cfRule>
  </conditionalFormatting>
  <conditionalFormatting sqref="G85:G86">
    <cfRule type="containsBlanks" dxfId="148" priority="106">
      <formula>LEN(TRIM(G85))=0</formula>
    </cfRule>
  </conditionalFormatting>
  <conditionalFormatting sqref="G109:G110">
    <cfRule type="containsBlanks" dxfId="147" priority="56">
      <formula>LEN(TRIM(G109))=0</formula>
    </cfRule>
  </conditionalFormatting>
  <conditionalFormatting sqref="G133:G134">
    <cfRule type="containsBlanks" dxfId="146" priority="55">
      <formula>LEN(TRIM(G133))=0</formula>
    </cfRule>
  </conditionalFormatting>
  <conditionalFormatting sqref="G157:G158">
    <cfRule type="containsBlanks" dxfId="145" priority="118">
      <formula>LEN(TRIM(G157))=0</formula>
    </cfRule>
  </conditionalFormatting>
  <conditionalFormatting sqref="G9:G30 G33:G54 G57:G78 G81:G102 G105:G126 G129:G150 G153:G174">
    <cfRule type="containsBlanks" dxfId="144" priority="111">
      <formula>LEN(TRIM(G9))=0</formula>
    </cfRule>
  </conditionalFormatting>
  <conditionalFormatting sqref="G10">
    <cfRule type="cellIs" dxfId="143" priority="1" operator="equal">
      <formula>0</formula>
    </cfRule>
  </conditionalFormatting>
  <dataValidations count="22">
    <dataValidation type="textLength" operator="lessThan" allowBlank="1" showInputMessage="1" showErrorMessage="1" promptTitle="例）0000000001" prompt="登録する組織コードを入力してください。_x000a_ご希望がなければこちらで設定させていただきます。_x000a_" sqref="G33 G57 G81 G105 G129 G153" xr:uid="{00000000-0002-0000-0100-000000000000}">
      <formula1>11</formula1>
    </dataValidation>
    <dataValidation type="list" allowBlank="1" showInputMessage="1" showErrorMessage="1" promptTitle="例）男性、女性" prompt="プルダウンより選択" sqref="G54 G168 G174 G17 G72 G78 G96 G102 G120 G126 G144 G150 G30 G48" xr:uid="{00000000-0002-0000-0100-000001000000}">
      <formula1>"男性,女性"</formula1>
    </dataValidation>
    <dataValidation type="textLength" imeMode="hiragana" operator="lessThan" allowBlank="1" showInputMessage="1" showErrorMessage="1" promptTitle="例）総務部" prompt="入力可能文字数：25文字" sqref="G172 G46 G52 G70 G76 G94 G100 G118 G124 G142 G148 G166 G28" xr:uid="{00000000-0002-0000-0100-000002000000}">
      <formula1>26</formula1>
    </dataValidation>
    <dataValidation imeMode="halfAlpha" allowBlank="1" showInputMessage="1" showErrorMessage="1" promptTitle="例）03-1234-5678" prompt="ハイフン含み、市外局番から入力" sqref="G23:G24 G41:G42 G65:G66 G89:G90 G113:G114 G137:G138 G161:G162" xr:uid="{00000000-0002-0000-0100-000004000000}"/>
    <dataValidation imeMode="fullKatakana" allowBlank="1" showInputMessage="1" showErrorMessage="1" promptTitle="例）トウキョウトシナガワクオオサキ1-5-1　" prompt="入力可能文字数：制限なし" sqref="G133 G19 G37 G61 G85 G109 G157" xr:uid="{00000000-0002-0000-0100-000005000000}"/>
    <dataValidation type="textLength" imeMode="hiragana" operator="lessThan" allowBlank="1" showInputMessage="1" showErrorMessage="1" promptTitle="例）総務部" prompt="入力可能文字数：30文字" sqref="G35 G59 G83 G107 G131 G155" xr:uid="{00000000-0002-0000-0100-000006000000}">
      <formula1>31</formula1>
    </dataValidation>
    <dataValidation type="textLength" imeMode="fullKatakana" operator="lessThan" allowBlank="1" showInputMessage="1" showErrorMessage="1" promptTitle="例）ソウムブ" prompt="入力可能文字数：30文字" sqref="G130 G34 G58 G82 G106 G154" xr:uid="{00000000-0002-0000-0100-000007000000}">
      <formula1>31</formula1>
    </dataValidation>
    <dataValidation type="textLength" imeMode="fullKatakana" operator="lessThan" allowBlank="1" showInputMessage="1" showErrorMessage="1" promptTitle="例）ソウムブ" prompt="入力可能文字数：25文字" sqref="G27 G45 G51 G69 G75 G93 G99 G117 G123 G141 G147 G165 G171" xr:uid="{00000000-0002-0000-0100-000008000000}">
      <formula1>26</formula1>
    </dataValidation>
    <dataValidation type="textLength" imeMode="hiragana" operator="lessThan" allowBlank="1" showInputMessage="1" showErrorMessage="1" promptTitle="例）大崎　次郎" prompt="入力可能文字数：30文字" sqref="G26 G44 G50 G68 G74 G92 G98 G116 G122 G140 G146 G164 G170" xr:uid="{00000000-0002-0000-0100-000009000000}">
      <formula1>31</formula1>
    </dataValidation>
    <dataValidation type="textLength" imeMode="fullKatakana" operator="lessThan" allowBlank="1" showInputMessage="1" showErrorMessage="1" promptTitle="例）オオサキ　ジロウ" prompt="入力可能文字数：30文字" sqref="G25 G43 G49 G67 G73 G91 G97 G115 G121 G139 G145 G163 G169" xr:uid="{00000000-0002-0000-0100-00000A000000}">
      <formula1>31</formula1>
    </dataValidation>
    <dataValidation type="textLength" imeMode="hiragana" operator="lessThan" allowBlank="1" showInputMessage="1" showErrorMessage="1" promptTitle="例）大崎センタービル9階" prompt="入力可能文字数：25文字" sqref="G22 G40 G64 G88 G112 G136 G160" xr:uid="{00000000-0002-0000-0100-00000B000000}">
      <formula1>26</formula1>
    </dataValidation>
    <dataValidation type="textLength" imeMode="hiragana" operator="lessThan" allowBlank="1" showInputMessage="1" showErrorMessage="1" promptTitle="例）東京都品川区大崎1-5-1" prompt="入力可能文字数：25文字" sqref="G21 G39 G63 G87 G111 G135 G159" xr:uid="{00000000-0002-0000-0100-00000C000000}">
      <formula1>26</formula1>
    </dataValidation>
    <dataValidation type="textLength" imeMode="fullKatakana" operator="lessThan" allowBlank="1" showInputMessage="1" showErrorMessage="1" promptTitle="例）カブシキガイシャビューカード" prompt="入力可能文字数：25文字" sqref="G9" xr:uid="{00000000-0002-0000-0100-00000D000000}">
      <formula1>26</formula1>
    </dataValidation>
    <dataValidation type="textLength" imeMode="hiragana" operator="lessThan" allowBlank="1" showInputMessage="1" showErrorMessage="1" promptTitle="例）株式会社ビューカード" prompt="入力可能文字数：25文字" sqref="G10" xr:uid="{00000000-0002-0000-0100-00000E000000}">
      <formula1>26</formula1>
    </dataValidation>
    <dataValidation type="textLength" imeMode="halfAlpha" operator="lessThan" allowBlank="1" showInputMessage="1" showErrorMessage="1" promptTitle="例）VIEWCARD　CO.,LTD.　　　　" prompt="入力可能文字数：19文字_x000a_使用不可　・（中黒） ’（上カンマ）" sqref="G11" xr:uid="{00000000-0002-0000-0100-00000F000000}">
      <formula1>20</formula1>
    </dataValidation>
    <dataValidation type="textLength" imeMode="fullKatakana" operator="lessThan" allowBlank="1" showInputMessage="1" showErrorMessage="1" promptTitle="例）ビユウ　タロウ" prompt="入力可能文字数：30文字" sqref="G12" xr:uid="{00000000-0002-0000-0100-000010000000}">
      <formula1>31</formula1>
    </dataValidation>
    <dataValidation type="textLength" imeMode="hiragana" operator="lessThan" allowBlank="1" showInputMessage="1" showErrorMessage="1" promptTitle="例）美有　太郎" prompt="入力可能文字数：30文字" sqref="G13" xr:uid="{00000000-0002-0000-0100-000011000000}">
      <formula1>31</formula1>
    </dataValidation>
    <dataValidation imeMode="halfAlpha" allowBlank="1" showInputMessage="1" showErrorMessage="1" promptTitle="例）1950/1/1" prompt="上記の例を参照し入力" sqref="G16 G47 G53 G71 G77 G95 G101 G119 G125 G143 G149 G167 G173 G29" xr:uid="{00000000-0002-0000-0100-000012000000}"/>
    <dataValidation type="textLength" imeMode="fullKatakana" operator="lessThan" allowBlank="1" showInputMessage="1" showErrorMessage="1" promptTitle="例）ダイヒョウトリシマリヤク" prompt="入力可能文字数：25文字" sqref="G14" xr:uid="{00000000-0002-0000-0100-000013000000}">
      <formula1>26</formula1>
    </dataValidation>
    <dataValidation type="textLength" imeMode="hiragana" operator="lessThan" allowBlank="1" showInputMessage="1" showErrorMessage="1" promptTitle="例）代表取締役　等" prompt="入力可能文字数：25文字" sqref="G15" xr:uid="{00000000-0002-0000-0100-000014000000}">
      <formula1>26</formula1>
    </dataValidation>
    <dataValidation imeMode="fullKatakana" allowBlank="1" showInputMessage="1" showErrorMessage="1" promptTitle="例）オオサキセンタービル9カイ" prompt="入力可能文字数：制限なし" sqref="G20 G38 G62 G86 G110 G134 G158" xr:uid="{00000000-0002-0000-0100-000015000000}"/>
    <dataValidation type="textLength" imeMode="halfAlpha" operator="lessThanOrEqual" allowBlank="1" showInputMessage="1" showErrorMessage="1" promptTitle="例）1234567" prompt="ハイフンなし、数字7桁を入力" sqref="G156 G132 G108 G84 G60 G36 G18" xr:uid="{00000000-0002-0000-0100-000016000000}">
      <formula1>7</formula1>
    </dataValidation>
  </dataValidations>
  <pageMargins left="0.19685039370078741" right="0.19685039370078741" top="0.19685039370078741" bottom="0.19685039370078741" header="0.19685039370078741" footer="0.19685039370078741"/>
  <pageSetup paperSize="9" scale="71" fitToHeight="0" orientation="portrait" r:id="rId1"/>
  <rowBreaks count="6" manualBreakCount="6">
    <brk id="31" max="7" man="1"/>
    <brk id="55" max="7" man="1"/>
    <brk id="79" max="7" man="1"/>
    <brk id="103" max="7" man="1"/>
    <brk id="127" max="7" man="1"/>
    <brk id="151" max="7" man="1"/>
  </rowBreaks>
  <ignoredErrors>
    <ignoredError sqref="G7"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96" id="{BF07980F-F9E3-40D8-8763-3137816F9A07}">
            <xm:f>'\\NSVNF01\fs\部専用\0374_法人カード事業G\審査・会員Ｔ\法人☆\組織改編\各種資料\トライアル用\[★（案）データ受付フォーマット.xlsx]ご説明'!#REF!=""</xm:f>
            <x14:dxf>
              <fill>
                <patternFill>
                  <bgColor theme="0" tint="-0.499984740745262"/>
                </patternFill>
              </fill>
            </x14:dxf>
          </x14:cfRule>
          <xm:sqref>B2</xm:sqref>
        </x14:conditionalFormatting>
        <x14:conditionalFormatting xmlns:xm="http://schemas.microsoft.com/office/excel/2006/main">
          <x14:cfRule type="expression" priority="80" id="{978F0545-1735-4294-B050-7D28162C3767}">
            <xm:f>'\\NSVNF01\fs\部専用\0374_法人カード事業G\審査・会員Ｔ\法人☆\組織改編\各種資料\トライアル用\[★（案）データ受付フォーマット.xlsx]ご説明'!#REF!=""</xm:f>
            <x14:dxf>
              <fill>
                <patternFill>
                  <bgColor theme="0" tint="-0.499984740745262"/>
                </patternFill>
              </fill>
            </x14:dxf>
          </x14:cfRule>
          <xm:sqref>B6</xm:sqref>
        </x14:conditionalFormatting>
        <x14:conditionalFormatting xmlns:xm="http://schemas.microsoft.com/office/excel/2006/main">
          <x14:cfRule type="expression" priority="78" id="{E5D661BF-2DAE-4A55-BF68-28E387BA3711}">
            <xm:f>'\\NSVNF01\fs\部専用\0374_法人カード事業G\審査・会員Ｔ\法人☆\組織改編\各種資料\トライアル用\[★（案）データ受付フォーマット.xlsx]ご説明'!#REF!=""</xm:f>
            <x14:dxf>
              <fill>
                <patternFill>
                  <bgColor theme="0" tint="-0.499984740745262"/>
                </patternFill>
              </fill>
            </x14:dxf>
          </x14:cfRule>
          <xm:sqref>B5</xm:sqref>
        </x14:conditionalFormatting>
        <x14:conditionalFormatting xmlns:xm="http://schemas.microsoft.com/office/excel/2006/main">
          <x14:cfRule type="expression" priority="2" id="{5C0AD122-223E-4ADA-B6AE-E7F5B4135EA6}">
            <xm:f>'ご説明（レス）'!$D$23="1 組織"</xm:f>
            <x14:dxf>
              <fill>
                <patternFill>
                  <bgColor theme="1" tint="0.499984740745262"/>
                </patternFill>
              </fill>
            </x14:dxf>
          </x14:cfRule>
          <x14:cfRule type="expression" priority="48" id="{4BCD8ABF-9070-4C81-A349-3075EF204D62}">
            <xm:f>'ご説明（レス）'!$D$23=""</xm:f>
            <x14:dxf>
              <fill>
                <patternFill>
                  <bgColor theme="1" tint="0.499984740745262"/>
                </patternFill>
              </fill>
            </x14:dxf>
          </x14:cfRule>
          <xm:sqref>A56:H175</xm:sqref>
        </x14:conditionalFormatting>
        <x14:conditionalFormatting xmlns:xm="http://schemas.microsoft.com/office/excel/2006/main">
          <x14:cfRule type="expression" priority="46" id="{58799BDE-4E61-407C-A972-FA7B0CEAC68E}">
            <xm:f>'ご説明（レス）'!$D$23="2 組織"</xm:f>
            <x14:dxf>
              <fill>
                <patternFill>
                  <bgColor theme="1" tint="0.499984740745262"/>
                </patternFill>
              </fill>
            </x14:dxf>
          </x14:cfRule>
          <xm:sqref>A80:H175</xm:sqref>
        </x14:conditionalFormatting>
        <x14:conditionalFormatting xmlns:xm="http://schemas.microsoft.com/office/excel/2006/main">
          <x14:cfRule type="expression" priority="44" id="{C9A7FF7E-DE0B-4F52-BF83-8844A72BAFBE}">
            <xm:f>'ご説明（レス）'!$D$23="4 組織"</xm:f>
            <x14:dxf>
              <fill>
                <patternFill>
                  <bgColor theme="1" tint="0.499984740745262"/>
                </patternFill>
              </fill>
            </x14:dxf>
          </x14:cfRule>
          <xm:sqref>A128:H175</xm:sqref>
        </x14:conditionalFormatting>
        <x14:conditionalFormatting xmlns:xm="http://schemas.microsoft.com/office/excel/2006/main">
          <x14:cfRule type="expression" priority="8" id="{3B4DBBFA-644E-48C4-9109-18945E16A2F7}">
            <xm:f>'ご説明（レス）'!$D$23="5 組織"</xm:f>
            <x14:dxf>
              <fill>
                <patternFill>
                  <bgColor theme="1" tint="0.499984740745262"/>
                </patternFill>
              </fill>
            </x14:dxf>
          </x14:cfRule>
          <xm:sqref>A152:H175</xm:sqref>
        </x14:conditionalFormatting>
        <x14:conditionalFormatting xmlns:xm="http://schemas.microsoft.com/office/excel/2006/main">
          <x14:cfRule type="expression" priority="45" id="{1CBD04B7-CABF-4923-9C79-8FB39A6CBDB5}">
            <xm:f>'ご説明（レス）'!$D$23="3 組織"</xm:f>
            <x14:dxf>
              <fill>
                <patternFill>
                  <bgColor theme="1" tint="0.499984740745262"/>
                </patternFill>
              </fill>
            </x14:dxf>
          </x14:cfRule>
          <xm:sqref>A104:H175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pageSetUpPr fitToPage="1"/>
  </sheetPr>
  <dimension ref="A1:BN69"/>
  <sheetViews>
    <sheetView showGridLines="0" view="pageBreakPreview" topLeftCell="A3" zoomScale="55" zoomScaleNormal="80" zoomScaleSheetLayoutView="55" workbookViewId="0">
      <selection activeCell="BU5" sqref="BU5"/>
    </sheetView>
  </sheetViews>
  <sheetFormatPr defaultColWidth="8.59765625" defaultRowHeight="18" outlineLevelCol="1"/>
  <cols>
    <col min="1" max="1" width="5.19921875" style="121" customWidth="1"/>
    <col min="2" max="2" width="17.09765625" style="121" customWidth="1"/>
    <col min="3" max="3" width="25.5" style="121" customWidth="1"/>
    <col min="4" max="4" width="7.8984375" style="122" customWidth="1"/>
    <col min="5" max="6" width="20.59765625" style="121" customWidth="1"/>
    <col min="7" max="7" width="7.8984375" style="122" customWidth="1"/>
    <col min="8" max="9" width="20.59765625" style="121" customWidth="1"/>
    <col min="10" max="10" width="7.19921875" style="122" customWidth="1"/>
    <col min="11" max="12" width="20.59765625" style="121" customWidth="1"/>
    <col min="13" max="13" width="7.8984375" style="122" customWidth="1"/>
    <col min="14" max="14" width="14.19921875" style="121" bestFit="1" customWidth="1"/>
    <col min="15" max="15" width="10.5" style="121" customWidth="1"/>
    <col min="16" max="16" width="6.59765625" style="123" customWidth="1"/>
    <col min="17" max="17" width="5.59765625" style="121" customWidth="1"/>
    <col min="18" max="18" width="7" style="121" customWidth="1"/>
    <col min="19" max="19" width="13.59765625" style="121" customWidth="1"/>
    <col min="20" max="20" width="16.59765625" style="121" customWidth="1"/>
    <col min="21" max="21" width="11.19921875" style="121" hidden="1" customWidth="1" outlineLevel="1"/>
    <col min="22" max="22" width="10.09765625" style="121" hidden="1" customWidth="1" outlineLevel="1"/>
    <col min="23" max="23" width="10" style="121" hidden="1" customWidth="1" outlineLevel="1"/>
    <col min="24" max="24" width="8.59765625" style="121" hidden="1" customWidth="1" outlineLevel="1"/>
    <col min="25" max="25" width="6.3984375" style="121" hidden="1" customWidth="1" outlineLevel="1"/>
    <col min="26" max="26" width="19.3984375" style="121" hidden="1" customWidth="1" outlineLevel="1"/>
    <col min="27" max="32" width="3.5" style="121" hidden="1" customWidth="1" outlineLevel="1"/>
    <col min="33" max="33" width="13.09765625" style="121" hidden="1" customWidth="1" outlineLevel="1"/>
    <col min="34" max="57" width="8.59765625" style="121" hidden="1" customWidth="1" outlineLevel="1"/>
    <col min="58" max="58" width="3.3984375" style="121" customWidth="1" collapsed="1"/>
    <col min="59" max="61" width="5.3984375" style="121" hidden="1" customWidth="1" outlineLevel="1"/>
    <col min="62" max="62" width="17.5" style="121" hidden="1" customWidth="1" outlineLevel="1"/>
    <col min="63" max="63" width="14" style="121" hidden="1" customWidth="1" outlineLevel="1"/>
    <col min="64" max="64" width="18.5" style="121" hidden="1" customWidth="1" outlineLevel="1"/>
    <col min="65" max="65" width="14" style="121" hidden="1" customWidth="1" outlineLevel="1"/>
    <col min="66" max="66" width="8.59765625" style="121" collapsed="1"/>
    <col min="67" max="16384" width="8.59765625" style="121"/>
  </cols>
  <sheetData>
    <row r="1" spans="1:65" ht="216" hidden="1" customHeight="1"/>
    <row r="2" spans="1:65" ht="216" hidden="1" customHeight="1"/>
    <row r="4" spans="1:65" ht="43.5" customHeight="1">
      <c r="A4" s="124" t="str">
        <f>IF($C$6="1.　個人名義カード　（ビューコーポレートカード）",BJ21,IF($C$6="2.　役職名義カード　（ビューコーポレートカード）",BK21,IF($C$6="3.　部署名義カード　（ビュー 法人カードレスサービス）",BL21,"使用者登録申請書")))</f>
        <v xml:space="preserve">ビュー 法人カードレスサービス　使用者登録申請書　＜部署名義カード＞
</v>
      </c>
    </row>
    <row r="5" spans="1:65" ht="37.5" customHeight="1">
      <c r="G5" s="357"/>
      <c r="H5" s="357"/>
      <c r="I5" s="357"/>
      <c r="K5" s="358"/>
      <c r="L5" s="358"/>
      <c r="M5" s="358"/>
      <c r="N5" s="358"/>
    </row>
    <row r="6" spans="1:65" ht="31.5" customHeight="1">
      <c r="B6" s="125" t="s">
        <v>136</v>
      </c>
      <c r="C6" s="359" t="s">
        <v>137</v>
      </c>
      <c r="D6" s="360"/>
      <c r="E6" s="360"/>
      <c r="F6" s="361"/>
      <c r="G6" s="125" t="s">
        <v>138</v>
      </c>
      <c r="I6" s="126" t="s">
        <v>139</v>
      </c>
      <c r="J6" s="121"/>
      <c r="K6" s="127"/>
      <c r="L6" s="127"/>
      <c r="BJ6" s="128" t="str">
        <f>IF(LEFT(C22,2)="60",60,"")</f>
        <v/>
      </c>
      <c r="BK6" s="128"/>
      <c r="BL6" s="128"/>
      <c r="BM6" s="128"/>
    </row>
    <row r="7" spans="1:65" ht="5.25" customHeight="1">
      <c r="B7" s="125"/>
      <c r="C7" s="125"/>
      <c r="D7" s="125"/>
      <c r="E7" s="129"/>
      <c r="F7" s="125"/>
      <c r="G7" s="130"/>
      <c r="H7" s="131"/>
      <c r="J7" s="121"/>
      <c r="L7" s="127"/>
      <c r="BJ7" s="128"/>
      <c r="BK7" s="128"/>
      <c r="BL7" s="128"/>
      <c r="BM7" s="128"/>
    </row>
    <row r="8" spans="1:65" ht="24.9" customHeight="1">
      <c r="A8" s="132" t="s">
        <v>140</v>
      </c>
      <c r="B8" s="125"/>
      <c r="D8" s="132"/>
      <c r="E8" s="132"/>
      <c r="F8" s="125"/>
      <c r="G8" s="130"/>
      <c r="H8" s="131"/>
      <c r="J8" s="121"/>
      <c r="L8" s="127"/>
      <c r="BJ8" s="128"/>
      <c r="BK8" s="128"/>
      <c r="BL8" s="128"/>
      <c r="BM8" s="128"/>
    </row>
    <row r="9" spans="1:65" ht="39.75" customHeight="1">
      <c r="B9" s="362" t="s">
        <v>227</v>
      </c>
      <c r="C9" s="362"/>
      <c r="D9" s="362"/>
      <c r="E9" s="362"/>
      <c r="F9" s="362"/>
      <c r="G9" s="362"/>
      <c r="H9" s="362"/>
      <c r="J9" s="121"/>
      <c r="BJ9" s="128"/>
      <c r="BK9" s="128"/>
      <c r="BL9" s="128"/>
      <c r="BM9" s="128"/>
    </row>
    <row r="10" spans="1:65" ht="5.25" customHeight="1">
      <c r="B10" s="133"/>
      <c r="C10" s="133"/>
      <c r="D10" s="133"/>
      <c r="E10" s="133"/>
      <c r="F10" s="133"/>
      <c r="G10" s="133"/>
      <c r="H10" s="131"/>
      <c r="J10" s="121"/>
      <c r="BJ10" s="128"/>
      <c r="BK10" s="128"/>
      <c r="BL10" s="128"/>
      <c r="BM10" s="128"/>
    </row>
    <row r="11" spans="1:65" ht="58.5" customHeight="1">
      <c r="B11" s="363" t="str">
        <f>IF($C$6="1.　個人名義カード　（ビューコーポレートカード）",BJ22,IF($C$6="2.　役職名義カード　（ビューコーポレートカード）",BK22,IF($C$6="3.　部署名義カード　（ビュー 法人カードレスサービス）",BL22,"")))</f>
        <v>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v>
      </c>
      <c r="C11" s="363"/>
      <c r="D11" s="363"/>
      <c r="E11" s="363"/>
      <c r="F11" s="363"/>
      <c r="G11" s="363"/>
      <c r="H11" s="363"/>
      <c r="I11" s="363"/>
      <c r="J11" s="363"/>
      <c r="K11" s="363"/>
      <c r="L11" s="363"/>
      <c r="M11" s="363"/>
      <c r="N11" s="363"/>
      <c r="O11" s="363"/>
      <c r="P11" s="363"/>
      <c r="Q11" s="363"/>
      <c r="R11" s="363"/>
      <c r="S11" s="363"/>
      <c r="T11" s="363"/>
      <c r="BJ11" s="128"/>
      <c r="BK11" s="128"/>
      <c r="BL11" s="128"/>
      <c r="BM11" s="128"/>
    </row>
    <row r="12" spans="1:65" ht="8.1" customHeight="1">
      <c r="B12" s="216"/>
      <c r="C12" s="216"/>
      <c r="D12" s="216"/>
      <c r="E12" s="216"/>
      <c r="F12" s="216"/>
      <c r="G12" s="216"/>
      <c r="H12" s="216"/>
      <c r="I12" s="216"/>
      <c r="J12" s="216"/>
      <c r="K12" s="216"/>
      <c r="L12" s="216"/>
      <c r="M12" s="216"/>
      <c r="N12" s="216"/>
      <c r="O12" s="216"/>
      <c r="P12" s="216"/>
      <c r="Q12" s="216"/>
      <c r="R12" s="216"/>
      <c r="S12" s="216"/>
      <c r="T12" s="216"/>
      <c r="BJ12" s="128"/>
      <c r="BK12" s="128"/>
      <c r="BL12" s="128"/>
      <c r="BM12" s="128"/>
    </row>
    <row r="13" spans="1:65" ht="24.9" customHeight="1">
      <c r="B13" s="134" t="s">
        <v>141</v>
      </c>
      <c r="C13" s="135"/>
      <c r="D13" s="135"/>
      <c r="E13" s="135"/>
      <c r="F13" s="135"/>
      <c r="G13" s="347"/>
      <c r="H13" s="347"/>
      <c r="I13" s="136" t="s">
        <v>142</v>
      </c>
      <c r="J13" s="121"/>
      <c r="BJ13" s="128"/>
      <c r="BK13" s="128"/>
      <c r="BL13" s="128"/>
      <c r="BM13" s="128"/>
    </row>
    <row r="14" spans="1:65" ht="8.1" customHeight="1">
      <c r="D14" s="121"/>
      <c r="G14" s="121"/>
      <c r="I14" s="137"/>
      <c r="J14" s="121"/>
      <c r="BJ14" s="128"/>
      <c r="BK14" s="128"/>
      <c r="BL14" s="128"/>
      <c r="BM14" s="128"/>
    </row>
    <row r="15" spans="1:65" ht="24.9" customHeight="1">
      <c r="B15" s="134" t="s">
        <v>143</v>
      </c>
      <c r="C15" s="135"/>
      <c r="D15" s="135"/>
      <c r="E15" s="135"/>
      <c r="F15" s="135"/>
      <c r="G15" s="347"/>
      <c r="H15" s="347"/>
      <c r="I15" s="136" t="s">
        <v>142</v>
      </c>
      <c r="J15" s="121"/>
      <c r="BJ15" s="128"/>
      <c r="BK15" s="128"/>
      <c r="BL15" s="128"/>
      <c r="BM15" s="128"/>
    </row>
    <row r="16" spans="1:65" ht="8.1" customHeight="1">
      <c r="B16" s="138"/>
      <c r="C16" s="122"/>
      <c r="D16" s="121"/>
      <c r="E16" s="139"/>
      <c r="F16" s="122"/>
      <c r="G16" s="131"/>
      <c r="I16" s="137"/>
      <c r="J16" s="121"/>
      <c r="BJ16" s="128"/>
      <c r="BK16" s="128"/>
      <c r="BL16" s="128"/>
      <c r="BM16" s="128"/>
    </row>
    <row r="17" spans="1:65" ht="24.9" customHeight="1">
      <c r="B17" s="134" t="s">
        <v>144</v>
      </c>
      <c r="C17" s="135"/>
      <c r="D17" s="135"/>
      <c r="E17" s="135"/>
      <c r="F17" s="135"/>
      <c r="G17" s="347"/>
      <c r="H17" s="347"/>
      <c r="I17" s="136" t="s">
        <v>142</v>
      </c>
      <c r="J17" s="121"/>
      <c r="L17" s="127"/>
      <c r="BJ17" s="128"/>
      <c r="BK17" s="128"/>
      <c r="BL17" s="128"/>
      <c r="BM17" s="128"/>
    </row>
    <row r="18" spans="1:65" ht="9" customHeight="1">
      <c r="B18" s="140"/>
      <c r="D18" s="121"/>
      <c r="G18" s="121"/>
      <c r="I18" s="136"/>
      <c r="J18" s="121"/>
      <c r="BJ18" s="128"/>
      <c r="BK18" s="128"/>
      <c r="BL18" s="128"/>
      <c r="BM18" s="128"/>
    </row>
    <row r="19" spans="1:65" ht="33" customHeight="1">
      <c r="A19" s="132" t="s">
        <v>145</v>
      </c>
      <c r="B19" s="141"/>
      <c r="D19" s="132"/>
      <c r="E19" s="132"/>
      <c r="G19" s="121"/>
      <c r="I19" s="136"/>
      <c r="J19" s="121"/>
      <c r="BJ19" s="128"/>
      <c r="BK19" s="128"/>
      <c r="BL19" s="128"/>
      <c r="BM19" s="128"/>
    </row>
    <row r="20" spans="1:65" ht="37.5" customHeight="1">
      <c r="B20" s="345" t="s">
        <v>146</v>
      </c>
      <c r="C20" s="345"/>
      <c r="D20" s="345"/>
      <c r="E20" s="345"/>
      <c r="G20" s="121"/>
      <c r="H20" s="348" t="str">
        <f>IF($C$6="1.　個人名義カード　（ビューコーポレートカード）",BJ24,IF($C$6="2.　役職名義カード　（ビューコーポレートカード）",BK24,IF($C$6="3.　部署名義カード　（ビュー 法人カードレスサービス）",BL24,"")))</f>
        <v>◆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v>
      </c>
      <c r="I20" s="348"/>
      <c r="J20" s="348"/>
      <c r="K20" s="348"/>
      <c r="L20" s="348"/>
      <c r="M20" s="348"/>
      <c r="N20" s="348"/>
      <c r="BJ20" s="128" t="s">
        <v>147</v>
      </c>
      <c r="BK20" s="128" t="s">
        <v>148</v>
      </c>
      <c r="BL20" s="128" t="s">
        <v>149</v>
      </c>
    </row>
    <row r="21" spans="1:65" s="143" customFormat="1" ht="25.5" customHeight="1">
      <c r="A21" s="142"/>
      <c r="B21" s="142"/>
      <c r="C21" s="142"/>
      <c r="D21" s="122"/>
      <c r="E21" s="121"/>
      <c r="F21" s="121"/>
      <c r="G21" s="122"/>
      <c r="H21" s="348"/>
      <c r="I21" s="348"/>
      <c r="J21" s="348"/>
      <c r="K21" s="348"/>
      <c r="L21" s="348"/>
      <c r="M21" s="348"/>
      <c r="N21" s="348"/>
      <c r="O21" s="121"/>
      <c r="P21" s="123"/>
      <c r="Q21" s="121"/>
      <c r="R21" s="121"/>
      <c r="S21" s="121"/>
      <c r="T21" s="121"/>
      <c r="U21" s="121"/>
      <c r="V21" s="121"/>
      <c r="BJ21" s="144" t="s">
        <v>150</v>
      </c>
      <c r="BK21" s="144" t="s">
        <v>151</v>
      </c>
      <c r="BL21" s="144" t="s">
        <v>152</v>
      </c>
    </row>
    <row r="22" spans="1:65" ht="27.75" customHeight="1">
      <c r="A22" s="349" t="s">
        <v>24</v>
      </c>
      <c r="B22" s="350"/>
      <c r="C22" s="351" t="s">
        <v>225</v>
      </c>
      <c r="D22" s="352"/>
      <c r="E22" s="352"/>
      <c r="F22" s="353"/>
      <c r="H22" s="348"/>
      <c r="I22" s="348"/>
      <c r="J22" s="348"/>
      <c r="K22" s="348"/>
      <c r="L22" s="348"/>
      <c r="M22" s="348"/>
      <c r="N22" s="348"/>
      <c r="O22" s="145"/>
      <c r="P22" s="145"/>
      <c r="Q22" s="145"/>
      <c r="R22" s="145"/>
      <c r="S22" s="145"/>
      <c r="BJ22" s="128" t="s">
        <v>228</v>
      </c>
      <c r="BK22" s="128" t="s">
        <v>229</v>
      </c>
      <c r="BL22" s="128" t="s">
        <v>230</v>
      </c>
    </row>
    <row r="23" spans="1:65" ht="27.75" customHeight="1">
      <c r="A23" s="349" t="s">
        <v>1</v>
      </c>
      <c r="B23" s="350"/>
      <c r="C23" s="354">
        <f>'ご説明（レス）'!D22</f>
        <v>0</v>
      </c>
      <c r="D23" s="355"/>
      <c r="E23" s="355"/>
      <c r="F23" s="356"/>
      <c r="H23" s="348"/>
      <c r="I23" s="348"/>
      <c r="J23" s="348"/>
      <c r="K23" s="348"/>
      <c r="L23" s="348"/>
      <c r="M23" s="348"/>
      <c r="N23" s="348"/>
      <c r="O23" s="145"/>
      <c r="P23" s="145"/>
      <c r="Q23" s="145"/>
      <c r="R23" s="145"/>
      <c r="S23" s="145"/>
    </row>
    <row r="24" spans="1:65" ht="27.75" customHeight="1">
      <c r="A24" s="349" t="s">
        <v>3</v>
      </c>
      <c r="B24" s="350"/>
      <c r="C24" s="354">
        <f>'ご説明（レス）'!D27</f>
        <v>0</v>
      </c>
      <c r="D24" s="355"/>
      <c r="E24" s="355"/>
      <c r="F24" s="356"/>
      <c r="H24" s="348"/>
      <c r="I24" s="348"/>
      <c r="J24" s="348"/>
      <c r="K24" s="348"/>
      <c r="L24" s="348"/>
      <c r="M24" s="348"/>
      <c r="N24" s="348"/>
      <c r="O24" s="338" t="s">
        <v>153</v>
      </c>
      <c r="P24" s="338"/>
      <c r="Q24" s="339" t="str">
        <f>IF(C6="2.　役職名義カード　（ビューコーポレートカード）",BK25,IF(C6="3.　部署名義カード　（ビュー 法人カードレスサービス）",BL25,""))</f>
        <v>2005年 1月 1日生</v>
      </c>
      <c r="R24" s="339"/>
      <c r="S24" s="339"/>
      <c r="T24" s="146" t="s">
        <v>154</v>
      </c>
      <c r="BJ24" s="128" t="s">
        <v>231</v>
      </c>
      <c r="BK24" s="128" t="s">
        <v>232</v>
      </c>
      <c r="BL24" s="128" t="s">
        <v>233</v>
      </c>
    </row>
    <row r="25" spans="1:65" ht="27.75" customHeight="1">
      <c r="A25" s="340" t="s">
        <v>2</v>
      </c>
      <c r="B25" s="340"/>
      <c r="C25" s="341">
        <f>'ご説明（レス）'!D30</f>
        <v>0</v>
      </c>
      <c r="D25" s="342"/>
      <c r="E25" s="342"/>
      <c r="F25" s="343"/>
      <c r="H25" s="348"/>
      <c r="I25" s="348"/>
      <c r="J25" s="348"/>
      <c r="K25" s="348"/>
      <c r="L25" s="348"/>
      <c r="M25" s="348"/>
      <c r="N25" s="348"/>
      <c r="O25" s="344" t="s">
        <v>155</v>
      </c>
      <c r="P25" s="344"/>
      <c r="Q25" s="344"/>
      <c r="R25" s="344"/>
      <c r="S25" s="344"/>
      <c r="T25" s="344"/>
      <c r="BH25" s="147"/>
      <c r="BJ25" s="148"/>
      <c r="BK25" s="148" t="s">
        <v>156</v>
      </c>
      <c r="BL25" s="149" t="s">
        <v>157</v>
      </c>
    </row>
    <row r="26" spans="1:65" ht="27.75" hidden="1" customHeight="1">
      <c r="A26" s="150"/>
      <c r="B26" s="150"/>
      <c r="C26" s="150"/>
      <c r="D26" s="150"/>
      <c r="E26" s="150"/>
      <c r="F26" s="150"/>
      <c r="H26" s="151"/>
      <c r="I26" s="151"/>
      <c r="J26" s="151"/>
      <c r="K26" s="151"/>
      <c r="L26" s="151"/>
      <c r="M26" s="151"/>
      <c r="N26" s="151"/>
      <c r="O26" s="145"/>
      <c r="P26" s="145"/>
      <c r="Q26" s="145"/>
      <c r="R26" s="145"/>
      <c r="S26" s="145"/>
      <c r="BH26" s="147"/>
      <c r="BJ26" s="148"/>
      <c r="BK26" s="148"/>
    </row>
    <row r="27" spans="1:65" ht="15" hidden="1" customHeight="1">
      <c r="H27" s="152"/>
      <c r="I27" s="152"/>
      <c r="J27" s="152"/>
      <c r="K27" s="152"/>
      <c r="L27" s="152"/>
      <c r="M27" s="152"/>
      <c r="N27" s="152"/>
      <c r="BJ27" s="121" t="s">
        <v>158</v>
      </c>
    </row>
    <row r="28" spans="1:65" ht="15" hidden="1" customHeight="1">
      <c r="D28" s="121"/>
      <c r="G28" s="121"/>
      <c r="M28" s="153"/>
      <c r="P28" s="121"/>
      <c r="BB28" s="127"/>
      <c r="BC28" s="127"/>
    </row>
    <row r="29" spans="1:65" ht="46.5" customHeight="1" thickBot="1">
      <c r="A29" s="345"/>
      <c r="B29" s="345"/>
      <c r="C29" s="345"/>
      <c r="D29" s="154"/>
      <c r="E29" s="155" t="s">
        <v>159</v>
      </c>
      <c r="F29" s="156" t="s">
        <v>160</v>
      </c>
      <c r="G29" s="154"/>
      <c r="H29" s="155" t="s">
        <v>161</v>
      </c>
      <c r="I29" s="157" t="s">
        <v>162</v>
      </c>
      <c r="J29" s="154"/>
      <c r="K29" s="158" t="s">
        <v>163</v>
      </c>
      <c r="L29" s="156" t="s">
        <v>160</v>
      </c>
      <c r="M29" s="154"/>
      <c r="N29" s="159"/>
      <c r="O29" s="346" t="str">
        <f>IF($C$6="1.　個人名義カード　（ビューコーポレートカード）",BJ29,IF($C$6="2.　役職名義カード　（ビューコーポレートカード）",BK29,IF($C$6="3.　部署名義カード　（ビュー 法人カードレスサービス）",BL29,"")))</f>
        <v>←　　　　　　　グレーの部分は入力不要です　　　　　　　　→</v>
      </c>
      <c r="P29" s="346"/>
      <c r="Q29" s="346"/>
      <c r="R29" s="346"/>
      <c r="S29" s="346"/>
      <c r="T29" s="346"/>
      <c r="Y29" s="335" t="s">
        <v>164</v>
      </c>
      <c r="Z29" s="335"/>
      <c r="AA29" s="335"/>
      <c r="AB29" s="335"/>
      <c r="AC29" s="335"/>
      <c r="AD29" s="335"/>
      <c r="AE29" s="335"/>
      <c r="AF29" s="335"/>
      <c r="AG29" s="335"/>
      <c r="AH29" s="335"/>
      <c r="AI29" s="335"/>
      <c r="AJ29" s="160" t="s">
        <v>165</v>
      </c>
      <c r="AK29" s="160" t="s">
        <v>166</v>
      </c>
      <c r="AL29" s="160" t="s">
        <v>167</v>
      </c>
      <c r="AM29" s="160" t="s">
        <v>168</v>
      </c>
      <c r="AN29" s="160" t="s">
        <v>169</v>
      </c>
      <c r="AO29" s="160" t="s">
        <v>170</v>
      </c>
      <c r="AP29" s="160" t="s">
        <v>171</v>
      </c>
      <c r="AQ29" s="160" t="s">
        <v>172</v>
      </c>
      <c r="AR29" s="161" t="s">
        <v>173</v>
      </c>
      <c r="AS29" s="161" t="s">
        <v>173</v>
      </c>
      <c r="AT29" s="161" t="s">
        <v>173</v>
      </c>
      <c r="AU29" s="161" t="s">
        <v>173</v>
      </c>
      <c r="AV29" s="161" t="s">
        <v>173</v>
      </c>
      <c r="AW29" s="161" t="s">
        <v>173</v>
      </c>
      <c r="AX29" s="161" t="s">
        <v>173</v>
      </c>
      <c r="AY29" s="161" t="s">
        <v>173</v>
      </c>
      <c r="AZ29" s="161" t="s">
        <v>173</v>
      </c>
      <c r="BA29" s="161" t="s">
        <v>173</v>
      </c>
      <c r="BB29" s="221" t="s">
        <v>234</v>
      </c>
      <c r="BC29" s="221" t="s">
        <v>234</v>
      </c>
      <c r="BD29" s="221" t="s">
        <v>234</v>
      </c>
      <c r="BE29" s="221" t="s">
        <v>234</v>
      </c>
      <c r="BK29" s="128" t="s">
        <v>174</v>
      </c>
      <c r="BL29" s="128" t="s">
        <v>175</v>
      </c>
    </row>
    <row r="30" spans="1:65" ht="45" customHeight="1" thickTop="1" thickBot="1">
      <c r="A30" s="162" t="s">
        <v>4</v>
      </c>
      <c r="B30" s="163" t="s">
        <v>5</v>
      </c>
      <c r="C30" s="164" t="s">
        <v>6</v>
      </c>
      <c r="D30" s="165" t="s">
        <v>176</v>
      </c>
      <c r="E30" s="166" t="str">
        <f>IF($C$6="1.　個人名義カード　（ビューコーポレートカード）","セイ",IF($C$6="2.　役職名義カード　（ビューコーポレートカード）","ブショ",IF($C$6="3.　部署名義カード　（ビュー 法人カードレスサービス）","ブショ","---")))</f>
        <v>ブショ</v>
      </c>
      <c r="F30" s="167" t="str">
        <f>IF($C$6="1.　個人名義カード　（ビューコーポレートカード）","メイ",IF($C$6="2.　役職名義カード　（ビューコーポレートカード）","ヤクショク",IF($C$6="3.　部署名義カード　（ビュー 法人カードレスサービス）","メイ","---")))</f>
        <v>メイ</v>
      </c>
      <c r="G30" s="168" t="s">
        <v>177</v>
      </c>
      <c r="H30" s="169" t="str">
        <f>IF($C$6="1.　個人名義カード　（ビューコーポレートカード）","姓",IF($C$6="2.　役職名義カード　（ビューコーポレートカード）","部署",IF($C$6="3.　部署名義カード　（ビュー 法人カードレスサービス）","部署","---")))</f>
        <v>部署</v>
      </c>
      <c r="I30" s="167" t="str">
        <f>IF($C$6="1.　個人名義カード　（ビューコーポレートカード）","名",IF($C$6="2.　役職名義カード　（ビューコーポレートカード）","役職",IF($C$6="3.　部署名義カード　（ビュー 法人カードレスサービス）","名","---")))</f>
        <v>名</v>
      </c>
      <c r="J30" s="168" t="s">
        <v>177</v>
      </c>
      <c r="K30" s="169" t="str">
        <f>IF($C$6="1.　個人名義カード　（ビューコーポレートカード）","MEI",IF($C$6="2.　役職名義カード　（ビューコーポレートカード）","BUSHO",IF($C$6="3.　部署名義カード　（ビュー 法人カードレスサービス）","BUSHO","---")))</f>
        <v>BUSHO</v>
      </c>
      <c r="L30" s="167" t="str">
        <f>IF($C$6="1.　個人名義カード　（ビューコーポレートカード）","SEI",IF($C$6="2.　役職名義カード　（ビューコーポレートカード）","YAKUSHOKU",IF($C$6="3.　部署名義カード　（ビュー 法人カードレスサービス）","MEI","---")))</f>
        <v>MEI</v>
      </c>
      <c r="M30" s="168" t="s">
        <v>177</v>
      </c>
      <c r="N30" s="170" t="s">
        <v>178</v>
      </c>
      <c r="O30" s="171" t="s">
        <v>179</v>
      </c>
      <c r="P30" s="168" t="s">
        <v>180</v>
      </c>
      <c r="Q30" s="172" t="s">
        <v>7</v>
      </c>
      <c r="R30" s="336" t="s">
        <v>181</v>
      </c>
      <c r="S30" s="337"/>
      <c r="T30" s="172" t="s">
        <v>182</v>
      </c>
      <c r="U30" s="173" t="s">
        <v>183</v>
      </c>
      <c r="V30" s="174" t="s">
        <v>184</v>
      </c>
      <c r="W30" s="174" t="s">
        <v>185</v>
      </c>
      <c r="X30" s="174" t="s">
        <v>186</v>
      </c>
      <c r="Z30" s="175" t="s">
        <v>187</v>
      </c>
      <c r="AB30" s="121" t="s">
        <v>188</v>
      </c>
      <c r="AD30" s="121" t="s">
        <v>189</v>
      </c>
      <c r="AF30" s="121" t="s">
        <v>190</v>
      </c>
      <c r="AG30" s="121" t="s">
        <v>191</v>
      </c>
      <c r="AH30" s="121" t="s">
        <v>188</v>
      </c>
      <c r="AI30" s="121" t="s">
        <v>188</v>
      </c>
      <c r="AJ30" s="176" t="s">
        <v>192</v>
      </c>
      <c r="AK30" s="176" t="s">
        <v>193</v>
      </c>
      <c r="AL30" s="176" t="s">
        <v>194</v>
      </c>
      <c r="AM30" s="176" t="s">
        <v>195</v>
      </c>
      <c r="AN30" s="176" t="s">
        <v>196</v>
      </c>
      <c r="AO30" s="176" t="s">
        <v>197</v>
      </c>
      <c r="AP30" s="176" t="s">
        <v>198</v>
      </c>
      <c r="AQ30" s="176" t="s">
        <v>199</v>
      </c>
      <c r="AR30" s="176" t="s">
        <v>200</v>
      </c>
      <c r="AS30" s="176" t="s">
        <v>201</v>
      </c>
      <c r="AT30" s="176" t="s">
        <v>202</v>
      </c>
      <c r="AU30" s="176" t="s">
        <v>203</v>
      </c>
      <c r="AV30" s="176" t="s">
        <v>204</v>
      </c>
      <c r="AW30" s="176" t="s">
        <v>205</v>
      </c>
      <c r="AX30" s="176" t="s">
        <v>206</v>
      </c>
      <c r="AY30" s="176" t="s">
        <v>207</v>
      </c>
      <c r="AZ30" s="176" t="s">
        <v>208</v>
      </c>
      <c r="BA30" s="176" t="s">
        <v>209</v>
      </c>
      <c r="BB30" s="176" t="s">
        <v>235</v>
      </c>
      <c r="BC30" s="176" t="s">
        <v>236</v>
      </c>
      <c r="BD30" s="176" t="s">
        <v>237</v>
      </c>
      <c r="BE30" s="176" t="s">
        <v>238</v>
      </c>
    </row>
    <row r="31" spans="1:65" ht="39.6" customHeight="1" thickTop="1" thickBot="1">
      <c r="A31" s="177" t="s">
        <v>8</v>
      </c>
      <c r="B31" s="178" t="s">
        <v>9</v>
      </c>
      <c r="C31" s="179" t="s">
        <v>210</v>
      </c>
      <c r="D31" s="180" t="str">
        <f>IF(B31="","組織　　コード",IF(C31="","組織名未入力","OK"))</f>
        <v>OK</v>
      </c>
      <c r="E31" s="181" t="str">
        <f>IF($C$6="1.　個人名義カード　（ビューコーポレートカード）","ヒガシニホン",IF($C$6="2.　役職名義カード　（ビューコーポレートカード）","ソウムブ",IF($C$6="3.　部署名義カード　（ビュー 法人カードレスサービス）","ソウム","---")))</f>
        <v>ソウム</v>
      </c>
      <c r="F31" s="182" t="str">
        <f>IF($C$6="1.　個人名義カード　（ビューコーポレートカード）","タロウ",IF($C$6="2.　役職名義カード　（ビューコーポレートカード）","ブチョウ",IF($C$6="3.　部署名義カード　（ビュー 法人カードレスサービス）","ブ","---")))</f>
        <v>ブ</v>
      </c>
      <c r="G31" s="183" t="str">
        <f>IF(LEN(E31)=0,$E$30&amp;"未入力",IF(LEN(F31)=0,$F$30&amp;"未入力",IF(BG31&lt;19,"OK","文字数NG")))</f>
        <v>OK</v>
      </c>
      <c r="H31" s="184" t="str">
        <f>IF($C$6="1.　個人名義カード　（ビューコーポレートカード）","東日本",IF($C$6="2.　役職名義カード　（ビューコーポレートカード）","総務部",IF($C$6="3.　部署名義カード　（ビュー 法人カードレスサービス）","総務","---")))</f>
        <v>総務</v>
      </c>
      <c r="I31" s="182" t="str">
        <f>IF($C$6="1.　個人名義カード　（ビューコーポレートカード）","太郎",IF($C$6="2.　役職名義カード　（ビューコーポレートカード）","部長",IF($C$6="3.　部署名義カード　（ビュー 法人カードレスサービス）","部","---")))</f>
        <v>部</v>
      </c>
      <c r="J31" s="183" t="str">
        <f t="shared" ref="J31:J66" si="0">IF(LEN(H31)=0,$H$30&amp;"未入力",IF(LEN(I31)=0,$I$30&amp;"未入力",IF(BH31&lt;10,"OK","文字数NG")))</f>
        <v>OK</v>
      </c>
      <c r="K31" s="184" t="str">
        <f>IF($C$6="1.　個人名義カード　（ビューコーポレートカード）","TARO",IF($C$6="2.　役職名義カード　（ビューコーポレートカード）","SOUMUBU",IF($C$6="3.　部署名義カード　（ビュー 法人カードレスサービス）","SOUMU","---")))</f>
        <v>SOUMU</v>
      </c>
      <c r="L31" s="182" t="str">
        <f>IF($C$6="1.　個人名義カード　（ビューコーポレートカード）","HIGASHINIHON",IF($C$6="2.　役職名義カード　（ビューコーポレートカード）","BUCHO",IF($C$6="3.　部署名義カード　（ビュー 法人カードレスサービス）","BU","---")))</f>
        <v>BU</v>
      </c>
      <c r="M31" s="183" t="str">
        <f t="shared" ref="M31:M66" si="1">IF(LEN(K31)=0,$K$30&amp;"未入力",IF(LEN(L31)=0,$L$30&amp;"未入力",IF(BI31&lt;19,"OK","文字数NG")))</f>
        <v>OK</v>
      </c>
      <c r="N31" s="185">
        <v>100</v>
      </c>
      <c r="O31" s="186" t="s">
        <v>211</v>
      </c>
      <c r="P31" s="187" t="s">
        <v>212</v>
      </c>
      <c r="Q31" s="188">
        <v>1</v>
      </c>
      <c r="R31" s="189">
        <v>4</v>
      </c>
      <c r="S31" s="190">
        <v>100829</v>
      </c>
      <c r="T31" s="191" t="str">
        <f>IF($C$6="2.　役職名義カード　（ビューコーポレートカード）","XXXXXXXXXX","1234567890")</f>
        <v>1234567890</v>
      </c>
      <c r="U31" s="192" t="str">
        <f>IF($V31="NG","NG",IF($W31="NG","NG",""))</f>
        <v/>
      </c>
      <c r="V31" s="192" t="str">
        <f>IF(COUNTIF($O:$O,$O31)&gt;1,"NG","")</f>
        <v/>
      </c>
      <c r="W31" s="193" t="str">
        <f>IF(O31=AJ31,"NG",IF(O31=AK31,"NG",IF(O31=AL31,"NG",IF(O31=AM31,"NG",IF(O31=AN31,"NG",IF(O31=AO31,"NG",IF(O31=AP31,"NG",IF(O31=AQ31,"NG",IF(O31=AR31,"NG",IF(O31=AS31,"NG",IF(O31=AT31,"NG",IF(O31=AU31,"NG",IF(O31=AV31,"NG",IF(O31=AW31,"NG",IF(O31=AX31,"NG",IF(O31=AY31,"NG",IF(O31=AZ31,"NG",IF(O31=BA31,"NG",IF(O31=BB34,"NG",IF(O31=X34,"NG",IF(O31=BC34,"NG",IF(O31=BD34,"NG",""))))))))))))))))))))))</f>
        <v/>
      </c>
      <c r="Y31" s="121" t="str">
        <f t="shared" ref="Y31:Y66" si="2">IF(R31=4,"平成",IF(R31=3,"昭和",IF(R31=5,"令和","")))</f>
        <v>平成</v>
      </c>
      <c r="Z31" s="121" t="str">
        <f t="shared" ref="Z31:Z66" si="3">Y31 &amp;AA31&amp;AB31&amp;$AB$30&amp;AC31&amp;AD31&amp;$AD$30&amp;AE31&amp;AF31&amp;$AF$30</f>
        <v>平成10年08月29日</v>
      </c>
      <c r="AA31" s="121" t="str">
        <f t="shared" ref="AA31:AA66" si="4">LEFT(S31,1)</f>
        <v>1</v>
      </c>
      <c r="AB31" s="121" t="str">
        <f t="shared" ref="AB31:AB66" si="5">MID(S31,2,1)</f>
        <v>0</v>
      </c>
      <c r="AC31" s="121" t="str">
        <f t="shared" ref="AC31:AC66" si="6">MID(S31,3,1)</f>
        <v>0</v>
      </c>
      <c r="AD31" s="121" t="str">
        <f t="shared" ref="AD31:AD66" si="7">MID(S31,4,1)</f>
        <v>8</v>
      </c>
      <c r="AE31" s="121" t="str">
        <f t="shared" ref="AE31:AE66" si="8">MID(S31,5,1)</f>
        <v>2</v>
      </c>
      <c r="AF31" s="121" t="str">
        <f t="shared" ref="AF31:AF66" si="9">RIGHT(S31,1)</f>
        <v>9</v>
      </c>
      <c r="AG31" s="194">
        <f>DATEVALUE(Z31)</f>
        <v>36036</v>
      </c>
      <c r="AH31" s="121" t="str">
        <f>LEFT(YEAR(AG31),4)</f>
        <v>1998</v>
      </c>
      <c r="AI31" s="121" t="str">
        <f>MID(YEAR(AG31),3,2)</f>
        <v>98</v>
      </c>
      <c r="AJ31" s="121" t="str">
        <f>AH31</f>
        <v>1998</v>
      </c>
      <c r="AK31" s="121" t="str">
        <f>AI31&amp;AD31&amp;AF31</f>
        <v>9889</v>
      </c>
      <c r="AL31" s="121" t="str">
        <f>AA31&amp;AB31&amp;AD31&amp;AF31</f>
        <v>1089</v>
      </c>
      <c r="AM31" s="121" t="str">
        <f>AB31&amp;AC31&amp;AD31&amp;AF31</f>
        <v>0089</v>
      </c>
      <c r="AN31" s="121" t="str">
        <f>AB31&amp;AD31&amp;AE31&amp;AF31</f>
        <v>0829</v>
      </c>
      <c r="AO31" s="121" t="str">
        <f>AA31&amp;AB31&amp;AC31&amp;AD31</f>
        <v>1008</v>
      </c>
      <c r="AP31" s="121" t="str">
        <f>AA31&amp;AB31&amp;AE31&amp;AF31</f>
        <v>1029</v>
      </c>
      <c r="AQ31" s="121" t="str">
        <f>AC31&amp;AD31&amp;AE31&amp;AF31</f>
        <v>0829</v>
      </c>
      <c r="AR31" s="195" t="s">
        <v>213</v>
      </c>
      <c r="AS31" s="195" t="s">
        <v>214</v>
      </c>
      <c r="AT31" s="195" t="s">
        <v>215</v>
      </c>
      <c r="AU31" s="195" t="s">
        <v>216</v>
      </c>
      <c r="AV31" s="195" t="s">
        <v>217</v>
      </c>
      <c r="AW31" s="195" t="s">
        <v>218</v>
      </c>
      <c r="AX31" s="195" t="s">
        <v>219</v>
      </c>
      <c r="AY31" s="195" t="s">
        <v>220</v>
      </c>
      <c r="AZ31" s="195" t="s">
        <v>221</v>
      </c>
      <c r="BA31" s="195" t="s">
        <v>222</v>
      </c>
      <c r="BB31" s="133" t="str">
        <f>IF($C$6="2.　役職名義カード　（ビューコーポレートカード）","2005","")</f>
        <v/>
      </c>
      <c r="BC31" s="133" t="str">
        <f>IF($C$6="2.　役職名義カード　（ビューコーポレートカード）","0511","")</f>
        <v/>
      </c>
      <c r="BD31" s="133" t="str">
        <f>IF($C$6="2.　役職名義カード　（ビューコーポレートカード）","7111","")</f>
        <v/>
      </c>
      <c r="BE31" s="121" t="str">
        <f>IF($C$6="2.　役職名義カード　（ビューコーポレートカード）","1711","")</f>
        <v/>
      </c>
      <c r="BJ31" s="121" t="s">
        <v>223</v>
      </c>
    </row>
    <row r="32" spans="1:65" ht="43.35" customHeight="1" thickTop="1" thickBot="1">
      <c r="A32" s="196">
        <v>1</v>
      </c>
      <c r="B32" s="197"/>
      <c r="C32" s="198"/>
      <c r="D32" s="199" t="str">
        <f>IF(B32="","組織　　コード",IF(C32="","組織名未入力","OK"))</f>
        <v>組織　　コード</v>
      </c>
      <c r="E32" s="200"/>
      <c r="F32" s="201"/>
      <c r="G32" s="202" t="str">
        <f t="shared" ref="G32:G66" si="10">IF(LEN(E32)=0,$E$30&amp;"未入力",IF(LEN(F32)=0,$F$30&amp;"未入力",IF(BG32&lt;19,"OK","文字数NG")))</f>
        <v>ブショ未入力</v>
      </c>
      <c r="H32" s="203"/>
      <c r="I32" s="201"/>
      <c r="J32" s="204" t="str">
        <f t="shared" si="0"/>
        <v>部署未入力</v>
      </c>
      <c r="K32" s="203"/>
      <c r="L32" s="201"/>
      <c r="M32" s="205" t="str">
        <f t="shared" si="1"/>
        <v>BUSHO未入力</v>
      </c>
      <c r="N32" s="206"/>
      <c r="O32" s="207"/>
      <c r="P32" s="208" t="str">
        <f>IF(U32="OK","OK",IF(U32="NG","NG",IF(AND(T32="XXXXXXXXXX",W32="判定中"),"OK","判定中")))</f>
        <v>NG</v>
      </c>
      <c r="Q32" s="209"/>
      <c r="R32" s="210"/>
      <c r="S32" s="211"/>
      <c r="T32" s="212" t="str">
        <f>BJ32</f>
        <v/>
      </c>
      <c r="U32" s="192" t="str">
        <f>IF($X32="NG","NG",IF($V32="NG","NG",IF($W32="NG","NG",IF($W32="判定中","判定中","OK"))))</f>
        <v>NG</v>
      </c>
      <c r="V32" s="192" t="str">
        <f>IF(COUNTIF($O$32:$O$66,$O32)&gt;1,"NG","OK")</f>
        <v>OK</v>
      </c>
      <c r="W32" s="193" t="str">
        <f>IFERROR(IF(O32=AJ32,"NG",IF(O32=AK32,"NG",IF(O32=AL32,"NG",IF(O32=AM32,"NG",IF(O32=AN32,"NG",IF(O32=AO32,"NG",IF(O32=AP32,"NG",IF(O32=AQ32,"NG","OK")))))))),"判定中")</f>
        <v>判定中</v>
      </c>
      <c r="X32" s="121" t="str">
        <f>IF(O32=AR32,"NG",IF(O32=AS32,"NG",IF(O32=AT32,"NG",IF(O32=AU32,"NG",IF(O32=AV32,"NG",IF(O32=AW32,"NG",IF(O32=AX32,"NG",IF(O32=AY32,"NG",IF(O32=AZ32,"NG",IF(O32=BA32,"NG",IF(O32=BB32,"NG",IF(O32=BC32,"NG",IF(O32=BD32,"NG",IF(O32=BE32,"NG","OK"))))))))))))))</f>
        <v>NG</v>
      </c>
      <c r="Y32" s="121" t="str">
        <f t="shared" si="2"/>
        <v/>
      </c>
      <c r="Z32" s="121" t="str">
        <f t="shared" si="3"/>
        <v>年月日</v>
      </c>
      <c r="AA32" s="121" t="str">
        <f t="shared" si="4"/>
        <v/>
      </c>
      <c r="AB32" s="121" t="str">
        <f t="shared" si="5"/>
        <v/>
      </c>
      <c r="AC32" s="121" t="str">
        <f t="shared" si="6"/>
        <v/>
      </c>
      <c r="AD32" s="121" t="str">
        <f t="shared" si="7"/>
        <v/>
      </c>
      <c r="AE32" s="121" t="str">
        <f t="shared" si="8"/>
        <v/>
      </c>
      <c r="AF32" s="121" t="str">
        <f t="shared" si="9"/>
        <v/>
      </c>
      <c r="AG32" s="194" t="e">
        <f t="shared" ref="AG32:AG66" si="11">DATEVALUE(Z32)</f>
        <v>#VALUE!</v>
      </c>
      <c r="AH32" s="121" t="e">
        <f t="shared" ref="AH32:AH66" si="12">LEFT(YEAR(AG32),4)</f>
        <v>#VALUE!</v>
      </c>
      <c r="AI32" s="121" t="e">
        <f t="shared" ref="AI32:AI66" si="13">MID(YEAR(AG32),3,2)</f>
        <v>#VALUE!</v>
      </c>
      <c r="AJ32" s="121" t="e">
        <f t="shared" ref="AJ32:AJ66" si="14">AH32</f>
        <v>#VALUE!</v>
      </c>
      <c r="AK32" s="121" t="e">
        <f t="shared" ref="AK32:AK66" si="15">AI32&amp;AD32&amp;AF32</f>
        <v>#VALUE!</v>
      </c>
      <c r="AL32" s="121" t="str">
        <f t="shared" ref="AL32:AL66" si="16">AA32&amp;AB32&amp;AD32&amp;AF32</f>
        <v/>
      </c>
      <c r="AM32" s="121" t="str">
        <f t="shared" ref="AM32:AM66" si="17">AB32&amp;AC32&amp;AD32&amp;AF32</f>
        <v/>
      </c>
      <c r="AN32" s="121" t="str">
        <f t="shared" ref="AN32:AN66" si="18">AB32&amp;AD32&amp;AE32&amp;AF32</f>
        <v/>
      </c>
      <c r="AO32" s="121" t="str">
        <f t="shared" ref="AO32:AO66" si="19">AA32&amp;AB32&amp;AC32&amp;AD32</f>
        <v/>
      </c>
      <c r="AP32" s="121" t="str">
        <f t="shared" ref="AP32:AP66" si="20">AA32&amp;AB32&amp;AE32&amp;AF32</f>
        <v/>
      </c>
      <c r="AQ32" s="121" t="str">
        <f t="shared" ref="AQ32:AQ66" si="21">AC32&amp;AD32&amp;AE32&amp;AF32</f>
        <v/>
      </c>
      <c r="AR32" s="195" t="s">
        <v>213</v>
      </c>
      <c r="AS32" s="195" t="s">
        <v>214</v>
      </c>
      <c r="AT32" s="195" t="s">
        <v>215</v>
      </c>
      <c r="AU32" s="195" t="s">
        <v>216</v>
      </c>
      <c r="AV32" s="195" t="s">
        <v>217</v>
      </c>
      <c r="AW32" s="195" t="s">
        <v>218</v>
      </c>
      <c r="AX32" s="195" t="s">
        <v>219</v>
      </c>
      <c r="AY32" s="195" t="s">
        <v>220</v>
      </c>
      <c r="AZ32" s="195" t="s">
        <v>221</v>
      </c>
      <c r="BA32" s="195" t="s">
        <v>222</v>
      </c>
      <c r="BB32" s="133" t="str">
        <f t="shared" ref="BB32:BB66" si="22">IF($C$6="2.　役職名義カード　（ビューコーポレートカード）","2005","")</f>
        <v/>
      </c>
      <c r="BC32" s="133" t="str">
        <f t="shared" ref="BC32:BC66" si="23">IF($C$6="2.　役職名義カード　（ビューコーポレートカード）","0511","")</f>
        <v/>
      </c>
      <c r="BD32" s="133" t="str">
        <f t="shared" ref="BD32:BD66" si="24">IF($C$6="2.　役職名義カード　（ビューコーポレートカード）","7111","")</f>
        <v/>
      </c>
      <c r="BE32" s="121" t="str">
        <f t="shared" ref="BE32:BE66" si="25">IF($C$6="2.　役職名義カード　（ビューコーポレートカード）","1711","")</f>
        <v/>
      </c>
      <c r="BF32" s="213">
        <f>LEN(B32)</f>
        <v>0</v>
      </c>
      <c r="BG32" s="121">
        <f t="shared" ref="BG32:BG66" si="26">LENB(ASC(E32))+LENB(ASC(F32))</f>
        <v>0</v>
      </c>
      <c r="BH32" s="121">
        <f t="shared" ref="BH32:BH66" si="27">LEN(H32)+LEN(I32)</f>
        <v>0</v>
      </c>
      <c r="BI32" s="121">
        <f t="shared" ref="BI32:BI66" si="28">LEN(K32)+LEN(L32)</f>
        <v>0</v>
      </c>
      <c r="BJ32" s="214" t="str">
        <f>IF(AND($H32&lt;&gt;"",$C$6="2.　役職名義カード　（ビューコーポレートカード）"),"XXXXXXXXXX","")</f>
        <v/>
      </c>
      <c r="BK32" s="127"/>
      <c r="BL32" s="127"/>
    </row>
    <row r="33" spans="1:64" ht="43.35" customHeight="1" thickTop="1" thickBot="1">
      <c r="A33" s="196">
        <v>2</v>
      </c>
      <c r="B33" s="197"/>
      <c r="C33" s="198"/>
      <c r="D33" s="199" t="str">
        <f t="shared" ref="D33:D66" si="29">IF(B33="","組織　　コード",IF(C33="","組織名未入力","OK"))</f>
        <v>組織　　コード</v>
      </c>
      <c r="E33" s="200"/>
      <c r="F33" s="201"/>
      <c r="G33" s="202" t="str">
        <f t="shared" si="10"/>
        <v>ブショ未入力</v>
      </c>
      <c r="H33" s="203"/>
      <c r="I33" s="201"/>
      <c r="J33" s="204" t="str">
        <f t="shared" si="0"/>
        <v>部署未入力</v>
      </c>
      <c r="K33" s="203"/>
      <c r="L33" s="201"/>
      <c r="M33" s="205" t="str">
        <f t="shared" si="1"/>
        <v>BUSHO未入力</v>
      </c>
      <c r="N33" s="206"/>
      <c r="O33" s="207"/>
      <c r="P33" s="208" t="str">
        <f t="shared" ref="P33:P66" si="30">IF(U33="OK","OK",IF(U33="NG","NG",IF(AND(T33="XXXXXXXXXX",W33="判定中"),"OK","判定中")))</f>
        <v>NG</v>
      </c>
      <c r="Q33" s="209"/>
      <c r="R33" s="210"/>
      <c r="S33" s="211"/>
      <c r="T33" s="212" t="str">
        <f t="shared" ref="T33:T66" si="31">BJ33</f>
        <v/>
      </c>
      <c r="U33" s="192" t="str">
        <f>IF($X33="NG","NG",IF($V33="NG","NG",IF($W33="NG","NG",IF($W33="判定中","判定中","OK"))))</f>
        <v>NG</v>
      </c>
      <c r="V33" s="192" t="str">
        <f t="shared" ref="V33:V66" si="32">IF(COUNTIF($O$32:$O$66,$O33)&gt;1,"NG","OK")</f>
        <v>OK</v>
      </c>
      <c r="W33" s="193" t="str">
        <f t="shared" ref="W33:W66" si="33">IFERROR(IF(O33=AJ33,"NG",IF(O33=AK33,"NG",IF(O33=AL33,"NG",IF(O33=AM33,"NG",IF(O33=AN33,"NG",IF(O33=AO33,"NG",IF(O33=AP33,"NG",IF(O33=AQ33,"NG",IF(O33=AR33,"NG",IF(O33=AS33,"NG",IF(O33=AT33,"NG",IF(O33=AU33,"NG",IF(O33=AV33,"NG",IF(O33=AW33,"NG",IF(O33=AX33,"NG",IF(O33=AY33,"NG",IF(O33=AZ33,"NG",IF(O33=BA33,"NG","OK")))))))))))))))))),"判定中")</f>
        <v>判定中</v>
      </c>
      <c r="X33" s="121" t="str">
        <f t="shared" ref="X33:X66" si="34">IF(O33=AR33,"NG",IF(O33=AS33,"NG",IF(O33=AT33,"NG",IF(O33=AU33,"NG",IF(O33=AV33,"NG",IF(O33=AW33,"NG",IF(O33=AX33,"NG",IF(O33=AY33,"NG",IF(O33=AZ33,"NG",IF(O33=BA33,"NG",IF(O33=BB33,"NG",IF(O33=BC33,"NG",IF(O33=BD33,"NG",IF(O33=BE33,"NG","OK"))))))))))))))</f>
        <v>NG</v>
      </c>
      <c r="Y33" s="121" t="str">
        <f t="shared" si="2"/>
        <v/>
      </c>
      <c r="Z33" s="121" t="str">
        <f t="shared" si="3"/>
        <v>年月日</v>
      </c>
      <c r="AA33" s="121" t="str">
        <f t="shared" si="4"/>
        <v/>
      </c>
      <c r="AB33" s="121" t="str">
        <f t="shared" si="5"/>
        <v/>
      </c>
      <c r="AC33" s="121" t="str">
        <f t="shared" si="6"/>
        <v/>
      </c>
      <c r="AD33" s="121" t="str">
        <f t="shared" si="7"/>
        <v/>
      </c>
      <c r="AE33" s="121" t="str">
        <f t="shared" si="8"/>
        <v/>
      </c>
      <c r="AF33" s="121" t="str">
        <f t="shared" si="9"/>
        <v/>
      </c>
      <c r="AG33" s="194" t="e">
        <f t="shared" si="11"/>
        <v>#VALUE!</v>
      </c>
      <c r="AH33" s="121" t="e">
        <f t="shared" si="12"/>
        <v>#VALUE!</v>
      </c>
      <c r="AI33" s="121" t="e">
        <f t="shared" si="13"/>
        <v>#VALUE!</v>
      </c>
      <c r="AJ33" s="121" t="e">
        <f t="shared" si="14"/>
        <v>#VALUE!</v>
      </c>
      <c r="AK33" s="121" t="e">
        <f t="shared" si="15"/>
        <v>#VALUE!</v>
      </c>
      <c r="AL33" s="121" t="str">
        <f t="shared" si="16"/>
        <v/>
      </c>
      <c r="AM33" s="121" t="str">
        <f t="shared" si="17"/>
        <v/>
      </c>
      <c r="AN33" s="121" t="str">
        <f t="shared" si="18"/>
        <v/>
      </c>
      <c r="AO33" s="121" t="str">
        <f t="shared" si="19"/>
        <v/>
      </c>
      <c r="AP33" s="121" t="str">
        <f t="shared" si="20"/>
        <v/>
      </c>
      <c r="AQ33" s="121" t="str">
        <f t="shared" si="21"/>
        <v/>
      </c>
      <c r="AR33" s="195" t="s">
        <v>213</v>
      </c>
      <c r="AS33" s="195" t="s">
        <v>214</v>
      </c>
      <c r="AT33" s="195" t="s">
        <v>215</v>
      </c>
      <c r="AU33" s="195" t="s">
        <v>216</v>
      </c>
      <c r="AV33" s="195" t="s">
        <v>217</v>
      </c>
      <c r="AW33" s="195" t="s">
        <v>218</v>
      </c>
      <c r="AX33" s="195" t="s">
        <v>219</v>
      </c>
      <c r="AY33" s="195" t="s">
        <v>220</v>
      </c>
      <c r="AZ33" s="195" t="s">
        <v>221</v>
      </c>
      <c r="BA33" s="195" t="s">
        <v>222</v>
      </c>
      <c r="BB33" s="133" t="str">
        <f t="shared" si="22"/>
        <v/>
      </c>
      <c r="BC33" s="133" t="str">
        <f t="shared" si="23"/>
        <v/>
      </c>
      <c r="BD33" s="133" t="str">
        <f t="shared" si="24"/>
        <v/>
      </c>
      <c r="BE33" s="121" t="str">
        <f t="shared" si="25"/>
        <v/>
      </c>
      <c r="BF33" s="213">
        <f>LEN(B33)</f>
        <v>0</v>
      </c>
      <c r="BG33" s="121">
        <f t="shared" si="26"/>
        <v>0</v>
      </c>
      <c r="BH33" s="121">
        <f t="shared" si="27"/>
        <v>0</v>
      </c>
      <c r="BI33" s="121">
        <f t="shared" si="28"/>
        <v>0</v>
      </c>
      <c r="BJ33" s="214" t="str">
        <f t="shared" ref="BJ33:BJ66" si="35">IF(AND($H33&lt;&gt;"",$C$6="2.　役職名義カード　（ビューコーポレートカード）"),"XXXXXXXXXX","")</f>
        <v/>
      </c>
      <c r="BK33" s="127"/>
      <c r="BL33" s="127"/>
    </row>
    <row r="34" spans="1:64" ht="43.35" customHeight="1" thickTop="1" thickBot="1">
      <c r="A34" s="196">
        <v>3</v>
      </c>
      <c r="B34" s="197"/>
      <c r="C34" s="198"/>
      <c r="D34" s="199" t="str">
        <f t="shared" si="29"/>
        <v>組織　　コード</v>
      </c>
      <c r="E34" s="200"/>
      <c r="F34" s="201"/>
      <c r="G34" s="202" t="str">
        <f t="shared" si="10"/>
        <v>ブショ未入力</v>
      </c>
      <c r="H34" s="203"/>
      <c r="I34" s="201"/>
      <c r="J34" s="204" t="str">
        <f t="shared" si="0"/>
        <v>部署未入力</v>
      </c>
      <c r="K34" s="203"/>
      <c r="L34" s="201"/>
      <c r="M34" s="205" t="str">
        <f t="shared" si="1"/>
        <v>BUSHO未入力</v>
      </c>
      <c r="N34" s="206"/>
      <c r="O34" s="207"/>
      <c r="P34" s="208" t="str">
        <f t="shared" si="30"/>
        <v>NG</v>
      </c>
      <c r="Q34" s="209"/>
      <c r="R34" s="210"/>
      <c r="S34" s="211"/>
      <c r="T34" s="212" t="str">
        <f t="shared" si="31"/>
        <v/>
      </c>
      <c r="U34" s="192" t="str">
        <f t="shared" ref="U34:U66" si="36">IF($X34="NG","NG",IF($V34="NG","NG",IF($W34="NG","NG",IF($W34="判定中","判定中","OK"))))</f>
        <v>NG</v>
      </c>
      <c r="V34" s="192" t="str">
        <f t="shared" si="32"/>
        <v>OK</v>
      </c>
      <c r="W34" s="193" t="str">
        <f t="shared" si="33"/>
        <v>判定中</v>
      </c>
      <c r="X34" s="121" t="str">
        <f t="shared" si="34"/>
        <v>NG</v>
      </c>
      <c r="Y34" s="121" t="str">
        <f t="shared" si="2"/>
        <v/>
      </c>
      <c r="Z34" s="121" t="str">
        <f t="shared" si="3"/>
        <v>年月日</v>
      </c>
      <c r="AA34" s="121" t="str">
        <f t="shared" si="4"/>
        <v/>
      </c>
      <c r="AB34" s="121" t="str">
        <f t="shared" si="5"/>
        <v/>
      </c>
      <c r="AC34" s="121" t="str">
        <f t="shared" si="6"/>
        <v/>
      </c>
      <c r="AD34" s="121" t="str">
        <f t="shared" si="7"/>
        <v/>
      </c>
      <c r="AE34" s="121" t="str">
        <f t="shared" si="8"/>
        <v/>
      </c>
      <c r="AF34" s="121" t="str">
        <f t="shared" si="9"/>
        <v/>
      </c>
      <c r="AG34" s="194" t="e">
        <f t="shared" si="11"/>
        <v>#VALUE!</v>
      </c>
      <c r="AH34" s="121" t="e">
        <f t="shared" si="12"/>
        <v>#VALUE!</v>
      </c>
      <c r="AI34" s="121" t="e">
        <f t="shared" si="13"/>
        <v>#VALUE!</v>
      </c>
      <c r="AJ34" s="121" t="e">
        <f t="shared" si="14"/>
        <v>#VALUE!</v>
      </c>
      <c r="AK34" s="121" t="e">
        <f t="shared" si="15"/>
        <v>#VALUE!</v>
      </c>
      <c r="AL34" s="121" t="str">
        <f t="shared" si="16"/>
        <v/>
      </c>
      <c r="AM34" s="121" t="str">
        <f t="shared" si="17"/>
        <v/>
      </c>
      <c r="AN34" s="121" t="str">
        <f t="shared" si="18"/>
        <v/>
      </c>
      <c r="AO34" s="121" t="str">
        <f t="shared" si="19"/>
        <v/>
      </c>
      <c r="AP34" s="121" t="str">
        <f t="shared" si="20"/>
        <v/>
      </c>
      <c r="AQ34" s="121" t="str">
        <f t="shared" si="21"/>
        <v/>
      </c>
      <c r="AR34" s="195" t="s">
        <v>213</v>
      </c>
      <c r="AS34" s="195" t="s">
        <v>214</v>
      </c>
      <c r="AT34" s="195" t="s">
        <v>215</v>
      </c>
      <c r="AU34" s="195" t="s">
        <v>216</v>
      </c>
      <c r="AV34" s="195" t="s">
        <v>217</v>
      </c>
      <c r="AW34" s="195" t="s">
        <v>218</v>
      </c>
      <c r="AX34" s="195" t="s">
        <v>219</v>
      </c>
      <c r="AY34" s="195" t="s">
        <v>220</v>
      </c>
      <c r="AZ34" s="195" t="s">
        <v>221</v>
      </c>
      <c r="BA34" s="195" t="s">
        <v>222</v>
      </c>
      <c r="BB34" s="133" t="str">
        <f t="shared" si="22"/>
        <v/>
      </c>
      <c r="BC34" s="133" t="str">
        <f t="shared" si="23"/>
        <v/>
      </c>
      <c r="BD34" s="133" t="str">
        <f t="shared" si="24"/>
        <v/>
      </c>
      <c r="BE34" s="121" t="str">
        <f t="shared" si="25"/>
        <v/>
      </c>
      <c r="BF34" s="213">
        <f t="shared" ref="BF34:BF69" si="37">LEN(B34)</f>
        <v>0</v>
      </c>
      <c r="BG34" s="121">
        <f t="shared" si="26"/>
        <v>0</v>
      </c>
      <c r="BH34" s="121">
        <f t="shared" si="27"/>
        <v>0</v>
      </c>
      <c r="BI34" s="121">
        <f t="shared" si="28"/>
        <v>0</v>
      </c>
      <c r="BJ34" s="214" t="str">
        <f t="shared" si="35"/>
        <v/>
      </c>
      <c r="BK34" s="127"/>
      <c r="BL34" s="127"/>
    </row>
    <row r="35" spans="1:64" ht="43.35" customHeight="1" thickTop="1" thickBot="1">
      <c r="A35" s="196">
        <v>4</v>
      </c>
      <c r="B35" s="197"/>
      <c r="C35" s="198"/>
      <c r="D35" s="199" t="str">
        <f t="shared" si="29"/>
        <v>組織　　コード</v>
      </c>
      <c r="E35" s="200"/>
      <c r="F35" s="201"/>
      <c r="G35" s="202" t="str">
        <f t="shared" si="10"/>
        <v>ブショ未入力</v>
      </c>
      <c r="H35" s="203"/>
      <c r="I35" s="201"/>
      <c r="J35" s="204" t="str">
        <f t="shared" si="0"/>
        <v>部署未入力</v>
      </c>
      <c r="K35" s="203"/>
      <c r="L35" s="201"/>
      <c r="M35" s="205" t="str">
        <f t="shared" si="1"/>
        <v>BUSHO未入力</v>
      </c>
      <c r="N35" s="206"/>
      <c r="O35" s="207"/>
      <c r="P35" s="208" t="str">
        <f t="shared" si="30"/>
        <v>NG</v>
      </c>
      <c r="Q35" s="209"/>
      <c r="R35" s="210"/>
      <c r="S35" s="211"/>
      <c r="T35" s="212" t="str">
        <f t="shared" si="31"/>
        <v/>
      </c>
      <c r="U35" s="192" t="str">
        <f t="shared" si="36"/>
        <v>NG</v>
      </c>
      <c r="V35" s="192" t="str">
        <f t="shared" si="32"/>
        <v>OK</v>
      </c>
      <c r="W35" s="193" t="str">
        <f t="shared" si="33"/>
        <v>判定中</v>
      </c>
      <c r="X35" s="121" t="str">
        <f t="shared" si="34"/>
        <v>NG</v>
      </c>
      <c r="Y35" s="121" t="str">
        <f t="shared" si="2"/>
        <v/>
      </c>
      <c r="Z35" s="121" t="str">
        <f t="shared" si="3"/>
        <v>年月日</v>
      </c>
      <c r="AA35" s="121" t="str">
        <f t="shared" si="4"/>
        <v/>
      </c>
      <c r="AB35" s="121" t="str">
        <f t="shared" si="5"/>
        <v/>
      </c>
      <c r="AC35" s="121" t="str">
        <f t="shared" si="6"/>
        <v/>
      </c>
      <c r="AD35" s="121" t="str">
        <f t="shared" si="7"/>
        <v/>
      </c>
      <c r="AE35" s="121" t="str">
        <f t="shared" si="8"/>
        <v/>
      </c>
      <c r="AF35" s="121" t="str">
        <f t="shared" si="9"/>
        <v/>
      </c>
      <c r="AG35" s="194" t="e">
        <f t="shared" si="11"/>
        <v>#VALUE!</v>
      </c>
      <c r="AH35" s="121" t="e">
        <f t="shared" si="12"/>
        <v>#VALUE!</v>
      </c>
      <c r="AI35" s="121" t="e">
        <f t="shared" si="13"/>
        <v>#VALUE!</v>
      </c>
      <c r="AJ35" s="121" t="e">
        <f t="shared" si="14"/>
        <v>#VALUE!</v>
      </c>
      <c r="AK35" s="121" t="e">
        <f t="shared" si="15"/>
        <v>#VALUE!</v>
      </c>
      <c r="AL35" s="121" t="str">
        <f t="shared" si="16"/>
        <v/>
      </c>
      <c r="AM35" s="121" t="str">
        <f t="shared" si="17"/>
        <v/>
      </c>
      <c r="AN35" s="121" t="str">
        <f t="shared" si="18"/>
        <v/>
      </c>
      <c r="AO35" s="121" t="str">
        <f t="shared" si="19"/>
        <v/>
      </c>
      <c r="AP35" s="121" t="str">
        <f t="shared" si="20"/>
        <v/>
      </c>
      <c r="AQ35" s="121" t="str">
        <f t="shared" si="21"/>
        <v/>
      </c>
      <c r="AR35" s="195" t="s">
        <v>213</v>
      </c>
      <c r="AS35" s="195" t="s">
        <v>214</v>
      </c>
      <c r="AT35" s="195" t="s">
        <v>215</v>
      </c>
      <c r="AU35" s="195" t="s">
        <v>216</v>
      </c>
      <c r="AV35" s="195" t="s">
        <v>217</v>
      </c>
      <c r="AW35" s="195" t="s">
        <v>218</v>
      </c>
      <c r="AX35" s="195" t="s">
        <v>219</v>
      </c>
      <c r="AY35" s="195" t="s">
        <v>220</v>
      </c>
      <c r="AZ35" s="195" t="s">
        <v>221</v>
      </c>
      <c r="BA35" s="195" t="s">
        <v>222</v>
      </c>
      <c r="BB35" s="133" t="str">
        <f t="shared" si="22"/>
        <v/>
      </c>
      <c r="BC35" s="133" t="str">
        <f t="shared" si="23"/>
        <v/>
      </c>
      <c r="BD35" s="133" t="str">
        <f t="shared" si="24"/>
        <v/>
      </c>
      <c r="BE35" s="121" t="str">
        <f t="shared" si="25"/>
        <v/>
      </c>
      <c r="BF35" s="213">
        <f t="shared" si="37"/>
        <v>0</v>
      </c>
      <c r="BG35" s="121">
        <f t="shared" si="26"/>
        <v>0</v>
      </c>
      <c r="BH35" s="121">
        <f t="shared" si="27"/>
        <v>0</v>
      </c>
      <c r="BI35" s="121">
        <f t="shared" si="28"/>
        <v>0</v>
      </c>
      <c r="BJ35" s="214" t="str">
        <f t="shared" si="35"/>
        <v/>
      </c>
      <c r="BK35" s="127"/>
      <c r="BL35" s="127"/>
    </row>
    <row r="36" spans="1:64" ht="43.35" customHeight="1" thickTop="1" thickBot="1">
      <c r="A36" s="196">
        <v>5</v>
      </c>
      <c r="B36" s="197"/>
      <c r="C36" s="198"/>
      <c r="D36" s="199" t="str">
        <f t="shared" si="29"/>
        <v>組織　　コード</v>
      </c>
      <c r="E36" s="200"/>
      <c r="F36" s="201"/>
      <c r="G36" s="202" t="str">
        <f t="shared" si="10"/>
        <v>ブショ未入力</v>
      </c>
      <c r="H36" s="203"/>
      <c r="I36" s="201"/>
      <c r="J36" s="204" t="str">
        <f t="shared" si="0"/>
        <v>部署未入力</v>
      </c>
      <c r="K36" s="203"/>
      <c r="L36" s="201"/>
      <c r="M36" s="205" t="str">
        <f t="shared" si="1"/>
        <v>BUSHO未入力</v>
      </c>
      <c r="N36" s="206"/>
      <c r="O36" s="207"/>
      <c r="P36" s="208" t="str">
        <f t="shared" si="30"/>
        <v>NG</v>
      </c>
      <c r="Q36" s="209"/>
      <c r="R36" s="210"/>
      <c r="S36" s="211"/>
      <c r="T36" s="212" t="str">
        <f t="shared" si="31"/>
        <v/>
      </c>
      <c r="U36" s="192" t="str">
        <f t="shared" si="36"/>
        <v>NG</v>
      </c>
      <c r="V36" s="192" t="str">
        <f t="shared" si="32"/>
        <v>OK</v>
      </c>
      <c r="W36" s="193" t="str">
        <f t="shared" si="33"/>
        <v>判定中</v>
      </c>
      <c r="X36" s="121" t="str">
        <f t="shared" si="34"/>
        <v>NG</v>
      </c>
      <c r="Y36" s="121" t="str">
        <f t="shared" si="2"/>
        <v/>
      </c>
      <c r="Z36" s="121" t="str">
        <f t="shared" si="3"/>
        <v>年月日</v>
      </c>
      <c r="AA36" s="121" t="str">
        <f t="shared" si="4"/>
        <v/>
      </c>
      <c r="AB36" s="121" t="str">
        <f t="shared" si="5"/>
        <v/>
      </c>
      <c r="AC36" s="121" t="str">
        <f t="shared" si="6"/>
        <v/>
      </c>
      <c r="AD36" s="121" t="str">
        <f t="shared" si="7"/>
        <v/>
      </c>
      <c r="AE36" s="121" t="str">
        <f t="shared" si="8"/>
        <v/>
      </c>
      <c r="AF36" s="121" t="str">
        <f t="shared" si="9"/>
        <v/>
      </c>
      <c r="AG36" s="194" t="e">
        <f t="shared" si="11"/>
        <v>#VALUE!</v>
      </c>
      <c r="AH36" s="121" t="e">
        <f t="shared" si="12"/>
        <v>#VALUE!</v>
      </c>
      <c r="AI36" s="121" t="e">
        <f t="shared" si="13"/>
        <v>#VALUE!</v>
      </c>
      <c r="AJ36" s="121" t="e">
        <f t="shared" si="14"/>
        <v>#VALUE!</v>
      </c>
      <c r="AK36" s="121" t="e">
        <f t="shared" si="15"/>
        <v>#VALUE!</v>
      </c>
      <c r="AL36" s="121" t="str">
        <f t="shared" si="16"/>
        <v/>
      </c>
      <c r="AM36" s="121" t="str">
        <f t="shared" si="17"/>
        <v/>
      </c>
      <c r="AN36" s="121" t="str">
        <f t="shared" si="18"/>
        <v/>
      </c>
      <c r="AO36" s="121" t="str">
        <f t="shared" si="19"/>
        <v/>
      </c>
      <c r="AP36" s="121" t="str">
        <f t="shared" si="20"/>
        <v/>
      </c>
      <c r="AQ36" s="121" t="str">
        <f t="shared" si="21"/>
        <v/>
      </c>
      <c r="AR36" s="195" t="s">
        <v>213</v>
      </c>
      <c r="AS36" s="195" t="s">
        <v>214</v>
      </c>
      <c r="AT36" s="195" t="s">
        <v>215</v>
      </c>
      <c r="AU36" s="195" t="s">
        <v>216</v>
      </c>
      <c r="AV36" s="195" t="s">
        <v>217</v>
      </c>
      <c r="AW36" s="195" t="s">
        <v>218</v>
      </c>
      <c r="AX36" s="195" t="s">
        <v>219</v>
      </c>
      <c r="AY36" s="195" t="s">
        <v>220</v>
      </c>
      <c r="AZ36" s="195" t="s">
        <v>221</v>
      </c>
      <c r="BA36" s="195" t="s">
        <v>222</v>
      </c>
      <c r="BB36" s="133" t="str">
        <f t="shared" si="22"/>
        <v/>
      </c>
      <c r="BC36" s="133" t="str">
        <f t="shared" si="23"/>
        <v/>
      </c>
      <c r="BD36" s="133" t="str">
        <f t="shared" si="24"/>
        <v/>
      </c>
      <c r="BE36" s="121" t="str">
        <f t="shared" si="25"/>
        <v/>
      </c>
      <c r="BF36" s="213">
        <f t="shared" si="37"/>
        <v>0</v>
      </c>
      <c r="BG36" s="121">
        <f t="shared" si="26"/>
        <v>0</v>
      </c>
      <c r="BH36" s="121">
        <f t="shared" si="27"/>
        <v>0</v>
      </c>
      <c r="BI36" s="121">
        <f t="shared" si="28"/>
        <v>0</v>
      </c>
      <c r="BJ36" s="214" t="str">
        <f t="shared" si="35"/>
        <v/>
      </c>
      <c r="BK36" s="127"/>
      <c r="BL36" s="127"/>
    </row>
    <row r="37" spans="1:64" ht="43.35" customHeight="1" thickTop="1" thickBot="1">
      <c r="A37" s="196">
        <v>6</v>
      </c>
      <c r="B37" s="197"/>
      <c r="C37" s="198"/>
      <c r="D37" s="199" t="str">
        <f t="shared" si="29"/>
        <v>組織　　コード</v>
      </c>
      <c r="E37" s="200"/>
      <c r="F37" s="201"/>
      <c r="G37" s="202" t="str">
        <f t="shared" si="10"/>
        <v>ブショ未入力</v>
      </c>
      <c r="H37" s="203"/>
      <c r="I37" s="201"/>
      <c r="J37" s="204" t="str">
        <f t="shared" si="0"/>
        <v>部署未入力</v>
      </c>
      <c r="K37" s="203"/>
      <c r="L37" s="201"/>
      <c r="M37" s="205" t="str">
        <f t="shared" si="1"/>
        <v>BUSHO未入力</v>
      </c>
      <c r="N37" s="206"/>
      <c r="O37" s="207"/>
      <c r="P37" s="208" t="str">
        <f t="shared" si="30"/>
        <v>NG</v>
      </c>
      <c r="Q37" s="209"/>
      <c r="R37" s="210"/>
      <c r="S37" s="211"/>
      <c r="T37" s="212" t="str">
        <f t="shared" si="31"/>
        <v/>
      </c>
      <c r="U37" s="192" t="str">
        <f t="shared" si="36"/>
        <v>NG</v>
      </c>
      <c r="V37" s="192" t="str">
        <f t="shared" si="32"/>
        <v>OK</v>
      </c>
      <c r="W37" s="193" t="str">
        <f t="shared" si="33"/>
        <v>判定中</v>
      </c>
      <c r="X37" s="121" t="str">
        <f t="shared" si="34"/>
        <v>NG</v>
      </c>
      <c r="Y37" s="121" t="str">
        <f t="shared" si="2"/>
        <v/>
      </c>
      <c r="Z37" s="121" t="str">
        <f t="shared" si="3"/>
        <v>年月日</v>
      </c>
      <c r="AA37" s="121" t="str">
        <f t="shared" si="4"/>
        <v/>
      </c>
      <c r="AB37" s="121" t="str">
        <f t="shared" si="5"/>
        <v/>
      </c>
      <c r="AC37" s="121" t="str">
        <f t="shared" si="6"/>
        <v/>
      </c>
      <c r="AD37" s="121" t="str">
        <f t="shared" si="7"/>
        <v/>
      </c>
      <c r="AE37" s="121" t="str">
        <f t="shared" si="8"/>
        <v/>
      </c>
      <c r="AF37" s="121" t="str">
        <f t="shared" si="9"/>
        <v/>
      </c>
      <c r="AG37" s="194" t="e">
        <f t="shared" si="11"/>
        <v>#VALUE!</v>
      </c>
      <c r="AH37" s="121" t="e">
        <f t="shared" si="12"/>
        <v>#VALUE!</v>
      </c>
      <c r="AI37" s="121" t="e">
        <f t="shared" si="13"/>
        <v>#VALUE!</v>
      </c>
      <c r="AJ37" s="121" t="e">
        <f t="shared" si="14"/>
        <v>#VALUE!</v>
      </c>
      <c r="AK37" s="121" t="e">
        <f t="shared" si="15"/>
        <v>#VALUE!</v>
      </c>
      <c r="AL37" s="121" t="str">
        <f t="shared" si="16"/>
        <v/>
      </c>
      <c r="AM37" s="121" t="str">
        <f t="shared" si="17"/>
        <v/>
      </c>
      <c r="AN37" s="121" t="str">
        <f t="shared" si="18"/>
        <v/>
      </c>
      <c r="AO37" s="121" t="str">
        <f t="shared" si="19"/>
        <v/>
      </c>
      <c r="AP37" s="121" t="str">
        <f t="shared" si="20"/>
        <v/>
      </c>
      <c r="AQ37" s="121" t="str">
        <f t="shared" si="21"/>
        <v/>
      </c>
      <c r="AR37" s="195" t="s">
        <v>213</v>
      </c>
      <c r="AS37" s="195" t="s">
        <v>214</v>
      </c>
      <c r="AT37" s="195" t="s">
        <v>215</v>
      </c>
      <c r="AU37" s="195" t="s">
        <v>216</v>
      </c>
      <c r="AV37" s="195" t="s">
        <v>217</v>
      </c>
      <c r="AW37" s="195" t="s">
        <v>218</v>
      </c>
      <c r="AX37" s="195" t="s">
        <v>219</v>
      </c>
      <c r="AY37" s="195" t="s">
        <v>220</v>
      </c>
      <c r="AZ37" s="195" t="s">
        <v>221</v>
      </c>
      <c r="BA37" s="195" t="s">
        <v>222</v>
      </c>
      <c r="BB37" s="133" t="str">
        <f t="shared" si="22"/>
        <v/>
      </c>
      <c r="BC37" s="133" t="str">
        <f t="shared" si="23"/>
        <v/>
      </c>
      <c r="BD37" s="133" t="str">
        <f t="shared" si="24"/>
        <v/>
      </c>
      <c r="BE37" s="121" t="str">
        <f t="shared" si="25"/>
        <v/>
      </c>
      <c r="BF37" s="213">
        <f t="shared" si="37"/>
        <v>0</v>
      </c>
      <c r="BG37" s="121">
        <f t="shared" si="26"/>
        <v>0</v>
      </c>
      <c r="BH37" s="121">
        <f t="shared" si="27"/>
        <v>0</v>
      </c>
      <c r="BI37" s="121">
        <f t="shared" si="28"/>
        <v>0</v>
      </c>
      <c r="BJ37" s="214" t="str">
        <f t="shared" si="35"/>
        <v/>
      </c>
      <c r="BK37" s="127"/>
      <c r="BL37" s="127"/>
    </row>
    <row r="38" spans="1:64" ht="43.35" customHeight="1" thickTop="1" thickBot="1">
      <c r="A38" s="196">
        <v>7</v>
      </c>
      <c r="B38" s="197"/>
      <c r="C38" s="198"/>
      <c r="D38" s="199" t="str">
        <f t="shared" si="29"/>
        <v>組織　　コード</v>
      </c>
      <c r="E38" s="200"/>
      <c r="F38" s="201"/>
      <c r="G38" s="202" t="str">
        <f t="shared" si="10"/>
        <v>ブショ未入力</v>
      </c>
      <c r="H38" s="203"/>
      <c r="I38" s="201"/>
      <c r="J38" s="204" t="str">
        <f t="shared" si="0"/>
        <v>部署未入力</v>
      </c>
      <c r="K38" s="203"/>
      <c r="L38" s="201"/>
      <c r="M38" s="205" t="str">
        <f t="shared" si="1"/>
        <v>BUSHO未入力</v>
      </c>
      <c r="N38" s="206"/>
      <c r="O38" s="207"/>
      <c r="P38" s="208" t="str">
        <f t="shared" si="30"/>
        <v>NG</v>
      </c>
      <c r="Q38" s="209"/>
      <c r="R38" s="210"/>
      <c r="S38" s="211"/>
      <c r="T38" s="212" t="str">
        <f t="shared" si="31"/>
        <v/>
      </c>
      <c r="U38" s="192" t="str">
        <f t="shared" si="36"/>
        <v>NG</v>
      </c>
      <c r="V38" s="192" t="str">
        <f t="shared" si="32"/>
        <v>OK</v>
      </c>
      <c r="W38" s="193" t="str">
        <f t="shared" si="33"/>
        <v>判定中</v>
      </c>
      <c r="X38" s="121" t="str">
        <f t="shared" si="34"/>
        <v>NG</v>
      </c>
      <c r="Y38" s="121" t="str">
        <f t="shared" si="2"/>
        <v/>
      </c>
      <c r="Z38" s="121" t="str">
        <f t="shared" si="3"/>
        <v>年月日</v>
      </c>
      <c r="AA38" s="121" t="str">
        <f t="shared" si="4"/>
        <v/>
      </c>
      <c r="AB38" s="121" t="str">
        <f t="shared" si="5"/>
        <v/>
      </c>
      <c r="AC38" s="121" t="str">
        <f t="shared" si="6"/>
        <v/>
      </c>
      <c r="AD38" s="121" t="str">
        <f t="shared" si="7"/>
        <v/>
      </c>
      <c r="AE38" s="121" t="str">
        <f t="shared" si="8"/>
        <v/>
      </c>
      <c r="AF38" s="121" t="str">
        <f t="shared" si="9"/>
        <v/>
      </c>
      <c r="AG38" s="194" t="e">
        <f t="shared" si="11"/>
        <v>#VALUE!</v>
      </c>
      <c r="AH38" s="121" t="e">
        <f t="shared" si="12"/>
        <v>#VALUE!</v>
      </c>
      <c r="AI38" s="121" t="e">
        <f t="shared" si="13"/>
        <v>#VALUE!</v>
      </c>
      <c r="AJ38" s="121" t="e">
        <f t="shared" si="14"/>
        <v>#VALUE!</v>
      </c>
      <c r="AK38" s="121" t="e">
        <f t="shared" si="15"/>
        <v>#VALUE!</v>
      </c>
      <c r="AL38" s="121" t="str">
        <f t="shared" si="16"/>
        <v/>
      </c>
      <c r="AM38" s="121" t="str">
        <f t="shared" si="17"/>
        <v/>
      </c>
      <c r="AN38" s="121" t="str">
        <f t="shared" si="18"/>
        <v/>
      </c>
      <c r="AO38" s="121" t="str">
        <f t="shared" si="19"/>
        <v/>
      </c>
      <c r="AP38" s="121" t="str">
        <f t="shared" si="20"/>
        <v/>
      </c>
      <c r="AQ38" s="121" t="str">
        <f t="shared" si="21"/>
        <v/>
      </c>
      <c r="AR38" s="195" t="s">
        <v>213</v>
      </c>
      <c r="AS38" s="195" t="s">
        <v>214</v>
      </c>
      <c r="AT38" s="195" t="s">
        <v>215</v>
      </c>
      <c r="AU38" s="195" t="s">
        <v>216</v>
      </c>
      <c r="AV38" s="195" t="s">
        <v>217</v>
      </c>
      <c r="AW38" s="195" t="s">
        <v>218</v>
      </c>
      <c r="AX38" s="195" t="s">
        <v>219</v>
      </c>
      <c r="AY38" s="195" t="s">
        <v>220</v>
      </c>
      <c r="AZ38" s="195" t="s">
        <v>221</v>
      </c>
      <c r="BA38" s="195" t="s">
        <v>222</v>
      </c>
      <c r="BB38" s="133" t="str">
        <f t="shared" si="22"/>
        <v/>
      </c>
      <c r="BC38" s="133" t="str">
        <f t="shared" si="23"/>
        <v/>
      </c>
      <c r="BD38" s="133" t="str">
        <f t="shared" si="24"/>
        <v/>
      </c>
      <c r="BE38" s="121" t="str">
        <f t="shared" si="25"/>
        <v/>
      </c>
      <c r="BF38" s="213">
        <f t="shared" si="37"/>
        <v>0</v>
      </c>
      <c r="BG38" s="121">
        <f t="shared" si="26"/>
        <v>0</v>
      </c>
      <c r="BH38" s="121">
        <f t="shared" si="27"/>
        <v>0</v>
      </c>
      <c r="BI38" s="121">
        <f t="shared" si="28"/>
        <v>0</v>
      </c>
      <c r="BJ38" s="214" t="str">
        <f t="shared" si="35"/>
        <v/>
      </c>
      <c r="BK38" s="127"/>
      <c r="BL38" s="127"/>
    </row>
    <row r="39" spans="1:64" ht="43.35" customHeight="1" thickTop="1" thickBot="1">
      <c r="A39" s="196">
        <v>8</v>
      </c>
      <c r="B39" s="197"/>
      <c r="C39" s="198"/>
      <c r="D39" s="199" t="str">
        <f t="shared" si="29"/>
        <v>組織　　コード</v>
      </c>
      <c r="E39" s="200"/>
      <c r="F39" s="201"/>
      <c r="G39" s="202" t="str">
        <f t="shared" si="10"/>
        <v>ブショ未入力</v>
      </c>
      <c r="H39" s="203"/>
      <c r="I39" s="201"/>
      <c r="J39" s="204" t="str">
        <f t="shared" si="0"/>
        <v>部署未入力</v>
      </c>
      <c r="K39" s="203"/>
      <c r="L39" s="201"/>
      <c r="M39" s="205" t="str">
        <f t="shared" si="1"/>
        <v>BUSHO未入力</v>
      </c>
      <c r="N39" s="206"/>
      <c r="O39" s="207"/>
      <c r="P39" s="208" t="str">
        <f t="shared" si="30"/>
        <v>NG</v>
      </c>
      <c r="Q39" s="209"/>
      <c r="R39" s="210"/>
      <c r="S39" s="211"/>
      <c r="T39" s="212" t="str">
        <f t="shared" si="31"/>
        <v/>
      </c>
      <c r="U39" s="192" t="str">
        <f t="shared" si="36"/>
        <v>NG</v>
      </c>
      <c r="V39" s="192" t="str">
        <f t="shared" si="32"/>
        <v>OK</v>
      </c>
      <c r="W39" s="193" t="str">
        <f t="shared" si="33"/>
        <v>判定中</v>
      </c>
      <c r="X39" s="121" t="str">
        <f t="shared" si="34"/>
        <v>NG</v>
      </c>
      <c r="Y39" s="121" t="str">
        <f t="shared" si="2"/>
        <v/>
      </c>
      <c r="Z39" s="121" t="str">
        <f t="shared" si="3"/>
        <v>年月日</v>
      </c>
      <c r="AA39" s="121" t="str">
        <f t="shared" si="4"/>
        <v/>
      </c>
      <c r="AB39" s="121" t="str">
        <f t="shared" si="5"/>
        <v/>
      </c>
      <c r="AC39" s="121" t="str">
        <f t="shared" si="6"/>
        <v/>
      </c>
      <c r="AD39" s="121" t="str">
        <f t="shared" si="7"/>
        <v/>
      </c>
      <c r="AE39" s="121" t="str">
        <f t="shared" si="8"/>
        <v/>
      </c>
      <c r="AF39" s="121" t="str">
        <f t="shared" si="9"/>
        <v/>
      </c>
      <c r="AG39" s="194" t="e">
        <f t="shared" si="11"/>
        <v>#VALUE!</v>
      </c>
      <c r="AH39" s="121" t="e">
        <f t="shared" si="12"/>
        <v>#VALUE!</v>
      </c>
      <c r="AI39" s="121" t="e">
        <f t="shared" si="13"/>
        <v>#VALUE!</v>
      </c>
      <c r="AJ39" s="121" t="e">
        <f t="shared" si="14"/>
        <v>#VALUE!</v>
      </c>
      <c r="AK39" s="121" t="e">
        <f t="shared" si="15"/>
        <v>#VALUE!</v>
      </c>
      <c r="AL39" s="121" t="str">
        <f t="shared" si="16"/>
        <v/>
      </c>
      <c r="AM39" s="121" t="str">
        <f t="shared" si="17"/>
        <v/>
      </c>
      <c r="AN39" s="121" t="str">
        <f t="shared" si="18"/>
        <v/>
      </c>
      <c r="AO39" s="121" t="str">
        <f t="shared" si="19"/>
        <v/>
      </c>
      <c r="AP39" s="121" t="str">
        <f t="shared" si="20"/>
        <v/>
      </c>
      <c r="AQ39" s="121" t="str">
        <f t="shared" si="21"/>
        <v/>
      </c>
      <c r="AR39" s="195" t="s">
        <v>213</v>
      </c>
      <c r="AS39" s="195" t="s">
        <v>214</v>
      </c>
      <c r="AT39" s="195" t="s">
        <v>215</v>
      </c>
      <c r="AU39" s="195" t="s">
        <v>216</v>
      </c>
      <c r="AV39" s="195" t="s">
        <v>217</v>
      </c>
      <c r="AW39" s="195" t="s">
        <v>218</v>
      </c>
      <c r="AX39" s="195" t="s">
        <v>219</v>
      </c>
      <c r="AY39" s="195" t="s">
        <v>220</v>
      </c>
      <c r="AZ39" s="195" t="s">
        <v>221</v>
      </c>
      <c r="BA39" s="195" t="s">
        <v>222</v>
      </c>
      <c r="BB39" s="133" t="str">
        <f t="shared" si="22"/>
        <v/>
      </c>
      <c r="BC39" s="133" t="str">
        <f t="shared" si="23"/>
        <v/>
      </c>
      <c r="BD39" s="133" t="str">
        <f t="shared" si="24"/>
        <v/>
      </c>
      <c r="BE39" s="121" t="str">
        <f t="shared" si="25"/>
        <v/>
      </c>
      <c r="BF39" s="213">
        <f t="shared" si="37"/>
        <v>0</v>
      </c>
      <c r="BG39" s="121">
        <f t="shared" si="26"/>
        <v>0</v>
      </c>
      <c r="BH39" s="121">
        <f t="shared" si="27"/>
        <v>0</v>
      </c>
      <c r="BI39" s="121">
        <f t="shared" si="28"/>
        <v>0</v>
      </c>
      <c r="BJ39" s="214" t="str">
        <f t="shared" si="35"/>
        <v/>
      </c>
      <c r="BK39" s="127"/>
      <c r="BL39" s="127"/>
    </row>
    <row r="40" spans="1:64" ht="43.35" customHeight="1" thickTop="1" thickBot="1">
      <c r="A40" s="196">
        <v>9</v>
      </c>
      <c r="B40" s="197"/>
      <c r="C40" s="198"/>
      <c r="D40" s="199" t="str">
        <f t="shared" si="29"/>
        <v>組織　　コード</v>
      </c>
      <c r="E40" s="200"/>
      <c r="F40" s="201"/>
      <c r="G40" s="202" t="str">
        <f t="shared" si="10"/>
        <v>ブショ未入力</v>
      </c>
      <c r="H40" s="203"/>
      <c r="I40" s="201"/>
      <c r="J40" s="204" t="str">
        <f t="shared" si="0"/>
        <v>部署未入力</v>
      </c>
      <c r="K40" s="203"/>
      <c r="L40" s="201"/>
      <c r="M40" s="205" t="str">
        <f t="shared" si="1"/>
        <v>BUSHO未入力</v>
      </c>
      <c r="N40" s="206"/>
      <c r="O40" s="207"/>
      <c r="P40" s="208" t="str">
        <f t="shared" si="30"/>
        <v>NG</v>
      </c>
      <c r="Q40" s="209"/>
      <c r="R40" s="210"/>
      <c r="S40" s="211"/>
      <c r="T40" s="212" t="str">
        <f t="shared" si="31"/>
        <v/>
      </c>
      <c r="U40" s="192" t="str">
        <f t="shared" si="36"/>
        <v>NG</v>
      </c>
      <c r="V40" s="192" t="str">
        <f t="shared" si="32"/>
        <v>OK</v>
      </c>
      <c r="W40" s="193" t="str">
        <f t="shared" si="33"/>
        <v>判定中</v>
      </c>
      <c r="X40" s="121" t="str">
        <f t="shared" si="34"/>
        <v>NG</v>
      </c>
      <c r="Y40" s="121" t="str">
        <f t="shared" si="2"/>
        <v/>
      </c>
      <c r="Z40" s="121" t="str">
        <f t="shared" si="3"/>
        <v>年月日</v>
      </c>
      <c r="AA40" s="121" t="str">
        <f t="shared" si="4"/>
        <v/>
      </c>
      <c r="AB40" s="121" t="str">
        <f t="shared" si="5"/>
        <v/>
      </c>
      <c r="AC40" s="121" t="str">
        <f t="shared" si="6"/>
        <v/>
      </c>
      <c r="AD40" s="121" t="str">
        <f t="shared" si="7"/>
        <v/>
      </c>
      <c r="AE40" s="121" t="str">
        <f t="shared" si="8"/>
        <v/>
      </c>
      <c r="AF40" s="121" t="str">
        <f t="shared" si="9"/>
        <v/>
      </c>
      <c r="AG40" s="194" t="e">
        <f t="shared" si="11"/>
        <v>#VALUE!</v>
      </c>
      <c r="AH40" s="121" t="e">
        <f t="shared" si="12"/>
        <v>#VALUE!</v>
      </c>
      <c r="AI40" s="121" t="e">
        <f t="shared" si="13"/>
        <v>#VALUE!</v>
      </c>
      <c r="AJ40" s="121" t="e">
        <f t="shared" si="14"/>
        <v>#VALUE!</v>
      </c>
      <c r="AK40" s="121" t="e">
        <f t="shared" si="15"/>
        <v>#VALUE!</v>
      </c>
      <c r="AL40" s="121" t="str">
        <f t="shared" si="16"/>
        <v/>
      </c>
      <c r="AM40" s="121" t="str">
        <f t="shared" si="17"/>
        <v/>
      </c>
      <c r="AN40" s="121" t="str">
        <f t="shared" si="18"/>
        <v/>
      </c>
      <c r="AO40" s="121" t="str">
        <f t="shared" si="19"/>
        <v/>
      </c>
      <c r="AP40" s="121" t="str">
        <f t="shared" si="20"/>
        <v/>
      </c>
      <c r="AQ40" s="121" t="str">
        <f t="shared" si="21"/>
        <v/>
      </c>
      <c r="AR40" s="195" t="s">
        <v>213</v>
      </c>
      <c r="AS40" s="195" t="s">
        <v>214</v>
      </c>
      <c r="AT40" s="195" t="s">
        <v>215</v>
      </c>
      <c r="AU40" s="195" t="s">
        <v>216</v>
      </c>
      <c r="AV40" s="195" t="s">
        <v>217</v>
      </c>
      <c r="AW40" s="195" t="s">
        <v>218</v>
      </c>
      <c r="AX40" s="195" t="s">
        <v>219</v>
      </c>
      <c r="AY40" s="195" t="s">
        <v>220</v>
      </c>
      <c r="AZ40" s="195" t="s">
        <v>221</v>
      </c>
      <c r="BA40" s="195" t="s">
        <v>222</v>
      </c>
      <c r="BB40" s="133" t="str">
        <f t="shared" si="22"/>
        <v/>
      </c>
      <c r="BC40" s="133" t="str">
        <f t="shared" si="23"/>
        <v/>
      </c>
      <c r="BD40" s="133" t="str">
        <f t="shared" si="24"/>
        <v/>
      </c>
      <c r="BE40" s="121" t="str">
        <f t="shared" si="25"/>
        <v/>
      </c>
      <c r="BF40" s="213">
        <f t="shared" si="37"/>
        <v>0</v>
      </c>
      <c r="BG40" s="121">
        <f t="shared" si="26"/>
        <v>0</v>
      </c>
      <c r="BH40" s="121">
        <f t="shared" si="27"/>
        <v>0</v>
      </c>
      <c r="BI40" s="121">
        <f t="shared" si="28"/>
        <v>0</v>
      </c>
      <c r="BJ40" s="214" t="str">
        <f t="shared" si="35"/>
        <v/>
      </c>
      <c r="BK40" s="127"/>
      <c r="BL40" s="127"/>
    </row>
    <row r="41" spans="1:64" ht="43.35" customHeight="1" thickTop="1" thickBot="1">
      <c r="A41" s="196">
        <v>10</v>
      </c>
      <c r="B41" s="197"/>
      <c r="C41" s="198"/>
      <c r="D41" s="199" t="str">
        <f t="shared" si="29"/>
        <v>組織　　コード</v>
      </c>
      <c r="E41" s="200"/>
      <c r="F41" s="201"/>
      <c r="G41" s="202" t="str">
        <f t="shared" si="10"/>
        <v>ブショ未入力</v>
      </c>
      <c r="H41" s="203"/>
      <c r="I41" s="201"/>
      <c r="J41" s="204" t="str">
        <f t="shared" si="0"/>
        <v>部署未入力</v>
      </c>
      <c r="K41" s="203"/>
      <c r="L41" s="201"/>
      <c r="M41" s="205" t="str">
        <f t="shared" si="1"/>
        <v>BUSHO未入力</v>
      </c>
      <c r="N41" s="206"/>
      <c r="O41" s="207"/>
      <c r="P41" s="208" t="str">
        <f t="shared" si="30"/>
        <v>NG</v>
      </c>
      <c r="Q41" s="209"/>
      <c r="R41" s="210"/>
      <c r="S41" s="211"/>
      <c r="T41" s="212" t="str">
        <f t="shared" si="31"/>
        <v/>
      </c>
      <c r="U41" s="192" t="str">
        <f t="shared" si="36"/>
        <v>NG</v>
      </c>
      <c r="V41" s="192" t="str">
        <f t="shared" si="32"/>
        <v>OK</v>
      </c>
      <c r="W41" s="193" t="str">
        <f t="shared" si="33"/>
        <v>判定中</v>
      </c>
      <c r="X41" s="121" t="str">
        <f t="shared" si="34"/>
        <v>NG</v>
      </c>
      <c r="Y41" s="121" t="str">
        <f t="shared" si="2"/>
        <v/>
      </c>
      <c r="Z41" s="121" t="str">
        <f t="shared" si="3"/>
        <v>年月日</v>
      </c>
      <c r="AA41" s="121" t="str">
        <f t="shared" si="4"/>
        <v/>
      </c>
      <c r="AB41" s="121" t="str">
        <f t="shared" si="5"/>
        <v/>
      </c>
      <c r="AC41" s="121" t="str">
        <f t="shared" si="6"/>
        <v/>
      </c>
      <c r="AD41" s="121" t="str">
        <f t="shared" si="7"/>
        <v/>
      </c>
      <c r="AE41" s="121" t="str">
        <f t="shared" si="8"/>
        <v/>
      </c>
      <c r="AF41" s="121" t="str">
        <f t="shared" si="9"/>
        <v/>
      </c>
      <c r="AG41" s="194" t="e">
        <f t="shared" si="11"/>
        <v>#VALUE!</v>
      </c>
      <c r="AH41" s="121" t="e">
        <f t="shared" si="12"/>
        <v>#VALUE!</v>
      </c>
      <c r="AI41" s="121" t="e">
        <f t="shared" si="13"/>
        <v>#VALUE!</v>
      </c>
      <c r="AJ41" s="121" t="e">
        <f t="shared" si="14"/>
        <v>#VALUE!</v>
      </c>
      <c r="AK41" s="121" t="e">
        <f t="shared" si="15"/>
        <v>#VALUE!</v>
      </c>
      <c r="AL41" s="121" t="str">
        <f t="shared" si="16"/>
        <v/>
      </c>
      <c r="AM41" s="121" t="str">
        <f t="shared" si="17"/>
        <v/>
      </c>
      <c r="AN41" s="121" t="str">
        <f t="shared" si="18"/>
        <v/>
      </c>
      <c r="AO41" s="121" t="str">
        <f t="shared" si="19"/>
        <v/>
      </c>
      <c r="AP41" s="121" t="str">
        <f t="shared" si="20"/>
        <v/>
      </c>
      <c r="AQ41" s="121" t="str">
        <f t="shared" si="21"/>
        <v/>
      </c>
      <c r="AR41" s="195" t="s">
        <v>213</v>
      </c>
      <c r="AS41" s="195" t="s">
        <v>214</v>
      </c>
      <c r="AT41" s="195" t="s">
        <v>215</v>
      </c>
      <c r="AU41" s="195" t="s">
        <v>216</v>
      </c>
      <c r="AV41" s="195" t="s">
        <v>217</v>
      </c>
      <c r="AW41" s="195" t="s">
        <v>218</v>
      </c>
      <c r="AX41" s="195" t="s">
        <v>219</v>
      </c>
      <c r="AY41" s="195" t="s">
        <v>220</v>
      </c>
      <c r="AZ41" s="195" t="s">
        <v>221</v>
      </c>
      <c r="BA41" s="195" t="s">
        <v>222</v>
      </c>
      <c r="BB41" s="133" t="str">
        <f t="shared" si="22"/>
        <v/>
      </c>
      <c r="BC41" s="133" t="str">
        <f t="shared" si="23"/>
        <v/>
      </c>
      <c r="BD41" s="133" t="str">
        <f t="shared" si="24"/>
        <v/>
      </c>
      <c r="BE41" s="121" t="str">
        <f t="shared" si="25"/>
        <v/>
      </c>
      <c r="BF41" s="213">
        <f t="shared" si="37"/>
        <v>0</v>
      </c>
      <c r="BG41" s="121">
        <f t="shared" si="26"/>
        <v>0</v>
      </c>
      <c r="BH41" s="121">
        <f t="shared" si="27"/>
        <v>0</v>
      </c>
      <c r="BI41" s="121">
        <f t="shared" si="28"/>
        <v>0</v>
      </c>
      <c r="BJ41" s="214" t="str">
        <f t="shared" si="35"/>
        <v/>
      </c>
      <c r="BK41" s="127"/>
      <c r="BL41" s="127"/>
    </row>
    <row r="42" spans="1:64" ht="43.35" customHeight="1" thickTop="1" thickBot="1">
      <c r="A42" s="196">
        <v>11</v>
      </c>
      <c r="B42" s="197"/>
      <c r="C42" s="198"/>
      <c r="D42" s="199" t="str">
        <f t="shared" si="29"/>
        <v>組織　　コード</v>
      </c>
      <c r="E42" s="200"/>
      <c r="F42" s="201"/>
      <c r="G42" s="202" t="str">
        <f t="shared" si="10"/>
        <v>ブショ未入力</v>
      </c>
      <c r="H42" s="203"/>
      <c r="I42" s="201"/>
      <c r="J42" s="204" t="str">
        <f t="shared" si="0"/>
        <v>部署未入力</v>
      </c>
      <c r="K42" s="203"/>
      <c r="L42" s="201"/>
      <c r="M42" s="205" t="str">
        <f t="shared" si="1"/>
        <v>BUSHO未入力</v>
      </c>
      <c r="N42" s="206"/>
      <c r="O42" s="207"/>
      <c r="P42" s="208" t="str">
        <f t="shared" si="30"/>
        <v>NG</v>
      </c>
      <c r="Q42" s="209"/>
      <c r="R42" s="210"/>
      <c r="S42" s="211"/>
      <c r="T42" s="212" t="str">
        <f t="shared" si="31"/>
        <v/>
      </c>
      <c r="U42" s="192" t="str">
        <f t="shared" si="36"/>
        <v>NG</v>
      </c>
      <c r="V42" s="192" t="str">
        <f t="shared" si="32"/>
        <v>OK</v>
      </c>
      <c r="W42" s="193" t="str">
        <f t="shared" si="33"/>
        <v>判定中</v>
      </c>
      <c r="X42" s="121" t="str">
        <f t="shared" si="34"/>
        <v>NG</v>
      </c>
      <c r="Y42" s="121" t="str">
        <f t="shared" si="2"/>
        <v/>
      </c>
      <c r="Z42" s="121" t="str">
        <f t="shared" si="3"/>
        <v>年月日</v>
      </c>
      <c r="AA42" s="121" t="str">
        <f t="shared" si="4"/>
        <v/>
      </c>
      <c r="AB42" s="121" t="str">
        <f t="shared" si="5"/>
        <v/>
      </c>
      <c r="AC42" s="121" t="str">
        <f t="shared" si="6"/>
        <v/>
      </c>
      <c r="AD42" s="121" t="str">
        <f t="shared" si="7"/>
        <v/>
      </c>
      <c r="AE42" s="121" t="str">
        <f t="shared" si="8"/>
        <v/>
      </c>
      <c r="AF42" s="121" t="str">
        <f t="shared" si="9"/>
        <v/>
      </c>
      <c r="AG42" s="194" t="e">
        <f t="shared" si="11"/>
        <v>#VALUE!</v>
      </c>
      <c r="AH42" s="121" t="e">
        <f t="shared" si="12"/>
        <v>#VALUE!</v>
      </c>
      <c r="AI42" s="121" t="e">
        <f t="shared" si="13"/>
        <v>#VALUE!</v>
      </c>
      <c r="AJ42" s="121" t="e">
        <f t="shared" si="14"/>
        <v>#VALUE!</v>
      </c>
      <c r="AK42" s="121" t="e">
        <f t="shared" si="15"/>
        <v>#VALUE!</v>
      </c>
      <c r="AL42" s="121" t="str">
        <f t="shared" si="16"/>
        <v/>
      </c>
      <c r="AM42" s="121" t="str">
        <f t="shared" si="17"/>
        <v/>
      </c>
      <c r="AN42" s="121" t="str">
        <f t="shared" si="18"/>
        <v/>
      </c>
      <c r="AO42" s="121" t="str">
        <f t="shared" si="19"/>
        <v/>
      </c>
      <c r="AP42" s="121" t="str">
        <f t="shared" si="20"/>
        <v/>
      </c>
      <c r="AQ42" s="121" t="str">
        <f t="shared" si="21"/>
        <v/>
      </c>
      <c r="AR42" s="195" t="s">
        <v>213</v>
      </c>
      <c r="AS42" s="195" t="s">
        <v>214</v>
      </c>
      <c r="AT42" s="195" t="s">
        <v>215</v>
      </c>
      <c r="AU42" s="195" t="s">
        <v>216</v>
      </c>
      <c r="AV42" s="195" t="s">
        <v>217</v>
      </c>
      <c r="AW42" s="195" t="s">
        <v>218</v>
      </c>
      <c r="AX42" s="195" t="s">
        <v>219</v>
      </c>
      <c r="AY42" s="195" t="s">
        <v>220</v>
      </c>
      <c r="AZ42" s="195" t="s">
        <v>221</v>
      </c>
      <c r="BA42" s="195" t="s">
        <v>222</v>
      </c>
      <c r="BB42" s="133" t="str">
        <f t="shared" si="22"/>
        <v/>
      </c>
      <c r="BC42" s="133" t="str">
        <f t="shared" si="23"/>
        <v/>
      </c>
      <c r="BD42" s="133" t="str">
        <f t="shared" si="24"/>
        <v/>
      </c>
      <c r="BE42" s="121" t="str">
        <f t="shared" si="25"/>
        <v/>
      </c>
      <c r="BF42" s="213">
        <f t="shared" si="37"/>
        <v>0</v>
      </c>
      <c r="BG42" s="121">
        <f t="shared" si="26"/>
        <v>0</v>
      </c>
      <c r="BH42" s="121">
        <f t="shared" si="27"/>
        <v>0</v>
      </c>
      <c r="BI42" s="121">
        <f t="shared" si="28"/>
        <v>0</v>
      </c>
      <c r="BJ42" s="214" t="str">
        <f t="shared" si="35"/>
        <v/>
      </c>
      <c r="BK42" s="127"/>
      <c r="BL42" s="127"/>
    </row>
    <row r="43" spans="1:64" ht="43.35" customHeight="1" thickTop="1" thickBot="1">
      <c r="A43" s="196">
        <v>12</v>
      </c>
      <c r="B43" s="197"/>
      <c r="C43" s="198"/>
      <c r="D43" s="199" t="str">
        <f t="shared" si="29"/>
        <v>組織　　コード</v>
      </c>
      <c r="E43" s="200"/>
      <c r="F43" s="201"/>
      <c r="G43" s="202" t="str">
        <f t="shared" si="10"/>
        <v>ブショ未入力</v>
      </c>
      <c r="H43" s="203"/>
      <c r="I43" s="201"/>
      <c r="J43" s="204" t="str">
        <f t="shared" si="0"/>
        <v>部署未入力</v>
      </c>
      <c r="K43" s="203"/>
      <c r="L43" s="201"/>
      <c r="M43" s="205" t="str">
        <f t="shared" si="1"/>
        <v>BUSHO未入力</v>
      </c>
      <c r="N43" s="206"/>
      <c r="O43" s="207"/>
      <c r="P43" s="208" t="str">
        <f t="shared" si="30"/>
        <v>NG</v>
      </c>
      <c r="Q43" s="209"/>
      <c r="R43" s="210"/>
      <c r="S43" s="211"/>
      <c r="T43" s="212" t="str">
        <f t="shared" si="31"/>
        <v/>
      </c>
      <c r="U43" s="192" t="str">
        <f t="shared" si="36"/>
        <v>NG</v>
      </c>
      <c r="V43" s="192" t="str">
        <f t="shared" si="32"/>
        <v>OK</v>
      </c>
      <c r="W43" s="193" t="str">
        <f t="shared" si="33"/>
        <v>判定中</v>
      </c>
      <c r="X43" s="121" t="str">
        <f t="shared" si="34"/>
        <v>NG</v>
      </c>
      <c r="Y43" s="121" t="str">
        <f t="shared" si="2"/>
        <v/>
      </c>
      <c r="Z43" s="121" t="str">
        <f t="shared" si="3"/>
        <v>年月日</v>
      </c>
      <c r="AA43" s="121" t="str">
        <f t="shared" si="4"/>
        <v/>
      </c>
      <c r="AB43" s="121" t="str">
        <f t="shared" si="5"/>
        <v/>
      </c>
      <c r="AC43" s="121" t="str">
        <f t="shared" si="6"/>
        <v/>
      </c>
      <c r="AD43" s="121" t="str">
        <f t="shared" si="7"/>
        <v/>
      </c>
      <c r="AE43" s="121" t="str">
        <f t="shared" si="8"/>
        <v/>
      </c>
      <c r="AF43" s="121" t="str">
        <f t="shared" si="9"/>
        <v/>
      </c>
      <c r="AG43" s="194" t="e">
        <f t="shared" si="11"/>
        <v>#VALUE!</v>
      </c>
      <c r="AH43" s="121" t="e">
        <f t="shared" si="12"/>
        <v>#VALUE!</v>
      </c>
      <c r="AI43" s="121" t="e">
        <f t="shared" si="13"/>
        <v>#VALUE!</v>
      </c>
      <c r="AJ43" s="121" t="e">
        <f t="shared" si="14"/>
        <v>#VALUE!</v>
      </c>
      <c r="AK43" s="121" t="e">
        <f t="shared" si="15"/>
        <v>#VALUE!</v>
      </c>
      <c r="AL43" s="121" t="str">
        <f t="shared" si="16"/>
        <v/>
      </c>
      <c r="AM43" s="121" t="str">
        <f t="shared" si="17"/>
        <v/>
      </c>
      <c r="AN43" s="121" t="str">
        <f t="shared" si="18"/>
        <v/>
      </c>
      <c r="AO43" s="121" t="str">
        <f t="shared" si="19"/>
        <v/>
      </c>
      <c r="AP43" s="121" t="str">
        <f t="shared" si="20"/>
        <v/>
      </c>
      <c r="AQ43" s="121" t="str">
        <f t="shared" si="21"/>
        <v/>
      </c>
      <c r="AR43" s="195" t="s">
        <v>213</v>
      </c>
      <c r="AS43" s="195" t="s">
        <v>214</v>
      </c>
      <c r="AT43" s="195" t="s">
        <v>215</v>
      </c>
      <c r="AU43" s="195" t="s">
        <v>216</v>
      </c>
      <c r="AV43" s="195" t="s">
        <v>217</v>
      </c>
      <c r="AW43" s="195" t="s">
        <v>218</v>
      </c>
      <c r="AX43" s="195" t="s">
        <v>219</v>
      </c>
      <c r="AY43" s="195" t="s">
        <v>220</v>
      </c>
      <c r="AZ43" s="195" t="s">
        <v>221</v>
      </c>
      <c r="BA43" s="195" t="s">
        <v>222</v>
      </c>
      <c r="BB43" s="133" t="str">
        <f t="shared" si="22"/>
        <v/>
      </c>
      <c r="BC43" s="133" t="str">
        <f t="shared" si="23"/>
        <v/>
      </c>
      <c r="BD43" s="133" t="str">
        <f t="shared" si="24"/>
        <v/>
      </c>
      <c r="BE43" s="121" t="str">
        <f t="shared" si="25"/>
        <v/>
      </c>
      <c r="BF43" s="213">
        <f t="shared" si="37"/>
        <v>0</v>
      </c>
      <c r="BG43" s="121">
        <f t="shared" si="26"/>
        <v>0</v>
      </c>
      <c r="BH43" s="121">
        <f t="shared" si="27"/>
        <v>0</v>
      </c>
      <c r="BI43" s="121">
        <f t="shared" si="28"/>
        <v>0</v>
      </c>
      <c r="BJ43" s="214" t="str">
        <f t="shared" si="35"/>
        <v/>
      </c>
      <c r="BK43" s="127"/>
      <c r="BL43" s="127"/>
    </row>
    <row r="44" spans="1:64" ht="43.35" customHeight="1" thickTop="1" thickBot="1">
      <c r="A44" s="196">
        <v>13</v>
      </c>
      <c r="B44" s="197"/>
      <c r="C44" s="198"/>
      <c r="D44" s="199" t="str">
        <f t="shared" si="29"/>
        <v>組織　　コード</v>
      </c>
      <c r="E44" s="200"/>
      <c r="F44" s="201"/>
      <c r="G44" s="202" t="str">
        <f t="shared" si="10"/>
        <v>ブショ未入力</v>
      </c>
      <c r="H44" s="203"/>
      <c r="I44" s="201"/>
      <c r="J44" s="204" t="str">
        <f t="shared" si="0"/>
        <v>部署未入力</v>
      </c>
      <c r="K44" s="203"/>
      <c r="L44" s="201"/>
      <c r="M44" s="205" t="str">
        <f t="shared" si="1"/>
        <v>BUSHO未入力</v>
      </c>
      <c r="N44" s="206"/>
      <c r="O44" s="207"/>
      <c r="P44" s="208" t="str">
        <f t="shared" si="30"/>
        <v>NG</v>
      </c>
      <c r="Q44" s="209"/>
      <c r="R44" s="210"/>
      <c r="S44" s="211"/>
      <c r="T44" s="212" t="str">
        <f t="shared" si="31"/>
        <v/>
      </c>
      <c r="U44" s="192" t="str">
        <f t="shared" si="36"/>
        <v>NG</v>
      </c>
      <c r="V44" s="192" t="str">
        <f t="shared" si="32"/>
        <v>OK</v>
      </c>
      <c r="W44" s="193" t="str">
        <f t="shared" si="33"/>
        <v>判定中</v>
      </c>
      <c r="X44" s="121" t="str">
        <f t="shared" si="34"/>
        <v>NG</v>
      </c>
      <c r="Y44" s="121" t="str">
        <f t="shared" si="2"/>
        <v/>
      </c>
      <c r="Z44" s="121" t="str">
        <f t="shared" si="3"/>
        <v>年月日</v>
      </c>
      <c r="AA44" s="121" t="str">
        <f t="shared" si="4"/>
        <v/>
      </c>
      <c r="AB44" s="121" t="str">
        <f t="shared" si="5"/>
        <v/>
      </c>
      <c r="AC44" s="121" t="str">
        <f t="shared" si="6"/>
        <v/>
      </c>
      <c r="AD44" s="121" t="str">
        <f t="shared" si="7"/>
        <v/>
      </c>
      <c r="AE44" s="121" t="str">
        <f t="shared" si="8"/>
        <v/>
      </c>
      <c r="AF44" s="121" t="str">
        <f t="shared" si="9"/>
        <v/>
      </c>
      <c r="AG44" s="194" t="e">
        <f t="shared" si="11"/>
        <v>#VALUE!</v>
      </c>
      <c r="AH44" s="121" t="e">
        <f t="shared" si="12"/>
        <v>#VALUE!</v>
      </c>
      <c r="AI44" s="121" t="e">
        <f t="shared" si="13"/>
        <v>#VALUE!</v>
      </c>
      <c r="AJ44" s="121" t="e">
        <f t="shared" si="14"/>
        <v>#VALUE!</v>
      </c>
      <c r="AK44" s="121" t="e">
        <f t="shared" si="15"/>
        <v>#VALUE!</v>
      </c>
      <c r="AL44" s="121" t="str">
        <f t="shared" si="16"/>
        <v/>
      </c>
      <c r="AM44" s="121" t="str">
        <f t="shared" si="17"/>
        <v/>
      </c>
      <c r="AN44" s="121" t="str">
        <f t="shared" si="18"/>
        <v/>
      </c>
      <c r="AO44" s="121" t="str">
        <f t="shared" si="19"/>
        <v/>
      </c>
      <c r="AP44" s="121" t="str">
        <f t="shared" si="20"/>
        <v/>
      </c>
      <c r="AQ44" s="121" t="str">
        <f t="shared" si="21"/>
        <v/>
      </c>
      <c r="AR44" s="195" t="s">
        <v>213</v>
      </c>
      <c r="AS44" s="195" t="s">
        <v>214</v>
      </c>
      <c r="AT44" s="195" t="s">
        <v>215</v>
      </c>
      <c r="AU44" s="195" t="s">
        <v>216</v>
      </c>
      <c r="AV44" s="195" t="s">
        <v>217</v>
      </c>
      <c r="AW44" s="195" t="s">
        <v>218</v>
      </c>
      <c r="AX44" s="195" t="s">
        <v>219</v>
      </c>
      <c r="AY44" s="195" t="s">
        <v>220</v>
      </c>
      <c r="AZ44" s="195" t="s">
        <v>221</v>
      </c>
      <c r="BA44" s="195" t="s">
        <v>222</v>
      </c>
      <c r="BB44" s="133" t="str">
        <f t="shared" si="22"/>
        <v/>
      </c>
      <c r="BC44" s="133" t="str">
        <f t="shared" si="23"/>
        <v/>
      </c>
      <c r="BD44" s="133" t="str">
        <f t="shared" si="24"/>
        <v/>
      </c>
      <c r="BE44" s="121" t="str">
        <f t="shared" si="25"/>
        <v/>
      </c>
      <c r="BF44" s="213">
        <f t="shared" si="37"/>
        <v>0</v>
      </c>
      <c r="BG44" s="121">
        <f t="shared" si="26"/>
        <v>0</v>
      </c>
      <c r="BH44" s="121">
        <f t="shared" si="27"/>
        <v>0</v>
      </c>
      <c r="BI44" s="121">
        <f t="shared" si="28"/>
        <v>0</v>
      </c>
      <c r="BJ44" s="214" t="str">
        <f t="shared" si="35"/>
        <v/>
      </c>
      <c r="BK44" s="127"/>
      <c r="BL44" s="127"/>
    </row>
    <row r="45" spans="1:64" ht="43.35" customHeight="1" thickTop="1" thickBot="1">
      <c r="A45" s="196">
        <v>14</v>
      </c>
      <c r="B45" s="197"/>
      <c r="C45" s="198"/>
      <c r="D45" s="199" t="str">
        <f t="shared" si="29"/>
        <v>組織　　コード</v>
      </c>
      <c r="E45" s="200"/>
      <c r="F45" s="201"/>
      <c r="G45" s="202" t="str">
        <f t="shared" si="10"/>
        <v>ブショ未入力</v>
      </c>
      <c r="H45" s="203"/>
      <c r="I45" s="201"/>
      <c r="J45" s="204" t="str">
        <f t="shared" si="0"/>
        <v>部署未入力</v>
      </c>
      <c r="K45" s="203"/>
      <c r="L45" s="201"/>
      <c r="M45" s="205" t="str">
        <f t="shared" si="1"/>
        <v>BUSHO未入力</v>
      </c>
      <c r="N45" s="206"/>
      <c r="O45" s="207"/>
      <c r="P45" s="208" t="str">
        <f t="shared" si="30"/>
        <v>NG</v>
      </c>
      <c r="Q45" s="209"/>
      <c r="R45" s="210"/>
      <c r="S45" s="211"/>
      <c r="T45" s="212" t="str">
        <f t="shared" si="31"/>
        <v/>
      </c>
      <c r="U45" s="192" t="str">
        <f t="shared" si="36"/>
        <v>NG</v>
      </c>
      <c r="V45" s="192" t="str">
        <f t="shared" si="32"/>
        <v>OK</v>
      </c>
      <c r="W45" s="193" t="str">
        <f t="shared" si="33"/>
        <v>判定中</v>
      </c>
      <c r="X45" s="121" t="str">
        <f t="shared" si="34"/>
        <v>NG</v>
      </c>
      <c r="Y45" s="121" t="str">
        <f t="shared" si="2"/>
        <v/>
      </c>
      <c r="Z45" s="121" t="str">
        <f t="shared" si="3"/>
        <v>年月日</v>
      </c>
      <c r="AA45" s="121" t="str">
        <f t="shared" si="4"/>
        <v/>
      </c>
      <c r="AB45" s="121" t="str">
        <f t="shared" si="5"/>
        <v/>
      </c>
      <c r="AC45" s="121" t="str">
        <f t="shared" si="6"/>
        <v/>
      </c>
      <c r="AD45" s="121" t="str">
        <f t="shared" si="7"/>
        <v/>
      </c>
      <c r="AE45" s="121" t="str">
        <f t="shared" si="8"/>
        <v/>
      </c>
      <c r="AF45" s="121" t="str">
        <f t="shared" si="9"/>
        <v/>
      </c>
      <c r="AG45" s="194" t="e">
        <f t="shared" si="11"/>
        <v>#VALUE!</v>
      </c>
      <c r="AH45" s="121" t="e">
        <f t="shared" si="12"/>
        <v>#VALUE!</v>
      </c>
      <c r="AI45" s="121" t="e">
        <f t="shared" si="13"/>
        <v>#VALUE!</v>
      </c>
      <c r="AJ45" s="121" t="e">
        <f t="shared" si="14"/>
        <v>#VALUE!</v>
      </c>
      <c r="AK45" s="121" t="e">
        <f t="shared" si="15"/>
        <v>#VALUE!</v>
      </c>
      <c r="AL45" s="121" t="str">
        <f t="shared" si="16"/>
        <v/>
      </c>
      <c r="AM45" s="121" t="str">
        <f t="shared" si="17"/>
        <v/>
      </c>
      <c r="AN45" s="121" t="str">
        <f t="shared" si="18"/>
        <v/>
      </c>
      <c r="AO45" s="121" t="str">
        <f t="shared" si="19"/>
        <v/>
      </c>
      <c r="AP45" s="121" t="str">
        <f t="shared" si="20"/>
        <v/>
      </c>
      <c r="AQ45" s="121" t="str">
        <f t="shared" si="21"/>
        <v/>
      </c>
      <c r="AR45" s="195" t="s">
        <v>213</v>
      </c>
      <c r="AS45" s="195" t="s">
        <v>214</v>
      </c>
      <c r="AT45" s="195" t="s">
        <v>215</v>
      </c>
      <c r="AU45" s="195" t="s">
        <v>216</v>
      </c>
      <c r="AV45" s="195" t="s">
        <v>217</v>
      </c>
      <c r="AW45" s="195" t="s">
        <v>218</v>
      </c>
      <c r="AX45" s="195" t="s">
        <v>219</v>
      </c>
      <c r="AY45" s="195" t="s">
        <v>220</v>
      </c>
      <c r="AZ45" s="195" t="s">
        <v>221</v>
      </c>
      <c r="BA45" s="195" t="s">
        <v>222</v>
      </c>
      <c r="BB45" s="133" t="str">
        <f t="shared" si="22"/>
        <v/>
      </c>
      <c r="BC45" s="133" t="str">
        <f t="shared" si="23"/>
        <v/>
      </c>
      <c r="BD45" s="133" t="str">
        <f t="shared" si="24"/>
        <v/>
      </c>
      <c r="BE45" s="121" t="str">
        <f t="shared" si="25"/>
        <v/>
      </c>
      <c r="BF45" s="213">
        <f t="shared" si="37"/>
        <v>0</v>
      </c>
      <c r="BG45" s="121">
        <f t="shared" si="26"/>
        <v>0</v>
      </c>
      <c r="BH45" s="121">
        <f t="shared" si="27"/>
        <v>0</v>
      </c>
      <c r="BI45" s="121">
        <f t="shared" si="28"/>
        <v>0</v>
      </c>
      <c r="BJ45" s="214" t="str">
        <f t="shared" si="35"/>
        <v/>
      </c>
      <c r="BK45" s="127"/>
      <c r="BL45" s="127"/>
    </row>
    <row r="46" spans="1:64" ht="43.35" customHeight="1" thickTop="1" thickBot="1">
      <c r="A46" s="196">
        <v>15</v>
      </c>
      <c r="B46" s="197"/>
      <c r="C46" s="198"/>
      <c r="D46" s="199" t="str">
        <f t="shared" si="29"/>
        <v>組織　　コード</v>
      </c>
      <c r="E46" s="200"/>
      <c r="F46" s="201"/>
      <c r="G46" s="202" t="str">
        <f t="shared" si="10"/>
        <v>ブショ未入力</v>
      </c>
      <c r="H46" s="203"/>
      <c r="I46" s="201"/>
      <c r="J46" s="204" t="str">
        <f t="shared" si="0"/>
        <v>部署未入力</v>
      </c>
      <c r="K46" s="203"/>
      <c r="L46" s="201"/>
      <c r="M46" s="205" t="str">
        <f t="shared" si="1"/>
        <v>BUSHO未入力</v>
      </c>
      <c r="N46" s="206"/>
      <c r="O46" s="207"/>
      <c r="P46" s="208" t="str">
        <f t="shared" si="30"/>
        <v>NG</v>
      </c>
      <c r="Q46" s="209"/>
      <c r="R46" s="210"/>
      <c r="S46" s="211"/>
      <c r="T46" s="212" t="str">
        <f t="shared" si="31"/>
        <v/>
      </c>
      <c r="U46" s="192" t="str">
        <f t="shared" si="36"/>
        <v>NG</v>
      </c>
      <c r="V46" s="192" t="str">
        <f t="shared" si="32"/>
        <v>OK</v>
      </c>
      <c r="W46" s="193" t="str">
        <f t="shared" si="33"/>
        <v>判定中</v>
      </c>
      <c r="X46" s="121" t="str">
        <f t="shared" si="34"/>
        <v>NG</v>
      </c>
      <c r="Y46" s="121" t="str">
        <f t="shared" si="2"/>
        <v/>
      </c>
      <c r="Z46" s="121" t="str">
        <f t="shared" si="3"/>
        <v>年月日</v>
      </c>
      <c r="AA46" s="121" t="str">
        <f t="shared" si="4"/>
        <v/>
      </c>
      <c r="AB46" s="121" t="str">
        <f t="shared" si="5"/>
        <v/>
      </c>
      <c r="AC46" s="121" t="str">
        <f t="shared" si="6"/>
        <v/>
      </c>
      <c r="AD46" s="121" t="str">
        <f t="shared" si="7"/>
        <v/>
      </c>
      <c r="AE46" s="121" t="str">
        <f t="shared" si="8"/>
        <v/>
      </c>
      <c r="AF46" s="121" t="str">
        <f t="shared" si="9"/>
        <v/>
      </c>
      <c r="AG46" s="194" t="e">
        <f t="shared" si="11"/>
        <v>#VALUE!</v>
      </c>
      <c r="AH46" s="121" t="e">
        <f t="shared" si="12"/>
        <v>#VALUE!</v>
      </c>
      <c r="AI46" s="121" t="e">
        <f t="shared" si="13"/>
        <v>#VALUE!</v>
      </c>
      <c r="AJ46" s="121" t="e">
        <f t="shared" si="14"/>
        <v>#VALUE!</v>
      </c>
      <c r="AK46" s="121" t="e">
        <f t="shared" si="15"/>
        <v>#VALUE!</v>
      </c>
      <c r="AL46" s="121" t="str">
        <f t="shared" si="16"/>
        <v/>
      </c>
      <c r="AM46" s="121" t="str">
        <f t="shared" si="17"/>
        <v/>
      </c>
      <c r="AN46" s="121" t="str">
        <f t="shared" si="18"/>
        <v/>
      </c>
      <c r="AO46" s="121" t="str">
        <f t="shared" si="19"/>
        <v/>
      </c>
      <c r="AP46" s="121" t="str">
        <f t="shared" si="20"/>
        <v/>
      </c>
      <c r="AQ46" s="121" t="str">
        <f t="shared" si="21"/>
        <v/>
      </c>
      <c r="AR46" s="195" t="s">
        <v>213</v>
      </c>
      <c r="AS46" s="195" t="s">
        <v>214</v>
      </c>
      <c r="AT46" s="195" t="s">
        <v>215</v>
      </c>
      <c r="AU46" s="195" t="s">
        <v>216</v>
      </c>
      <c r="AV46" s="195" t="s">
        <v>217</v>
      </c>
      <c r="AW46" s="195" t="s">
        <v>218</v>
      </c>
      <c r="AX46" s="195" t="s">
        <v>219</v>
      </c>
      <c r="AY46" s="195" t="s">
        <v>220</v>
      </c>
      <c r="AZ46" s="195" t="s">
        <v>221</v>
      </c>
      <c r="BA46" s="195" t="s">
        <v>222</v>
      </c>
      <c r="BB46" s="133" t="str">
        <f t="shared" si="22"/>
        <v/>
      </c>
      <c r="BC46" s="133" t="str">
        <f t="shared" si="23"/>
        <v/>
      </c>
      <c r="BD46" s="133" t="str">
        <f t="shared" si="24"/>
        <v/>
      </c>
      <c r="BE46" s="121" t="str">
        <f t="shared" si="25"/>
        <v/>
      </c>
      <c r="BF46" s="213">
        <f t="shared" si="37"/>
        <v>0</v>
      </c>
      <c r="BG46" s="121">
        <f t="shared" si="26"/>
        <v>0</v>
      </c>
      <c r="BH46" s="121">
        <f t="shared" si="27"/>
        <v>0</v>
      </c>
      <c r="BI46" s="121">
        <f t="shared" si="28"/>
        <v>0</v>
      </c>
      <c r="BJ46" s="214" t="str">
        <f t="shared" si="35"/>
        <v/>
      </c>
      <c r="BK46" s="127"/>
      <c r="BL46" s="127"/>
    </row>
    <row r="47" spans="1:64" ht="43.35" customHeight="1" thickTop="1" thickBot="1">
      <c r="A47" s="196">
        <v>16</v>
      </c>
      <c r="B47" s="197"/>
      <c r="C47" s="198"/>
      <c r="D47" s="199" t="str">
        <f t="shared" si="29"/>
        <v>組織　　コード</v>
      </c>
      <c r="E47" s="200"/>
      <c r="F47" s="201"/>
      <c r="G47" s="202" t="str">
        <f t="shared" si="10"/>
        <v>ブショ未入力</v>
      </c>
      <c r="H47" s="203"/>
      <c r="I47" s="201"/>
      <c r="J47" s="204" t="str">
        <f t="shared" si="0"/>
        <v>部署未入力</v>
      </c>
      <c r="K47" s="203"/>
      <c r="L47" s="201"/>
      <c r="M47" s="205" t="str">
        <f t="shared" si="1"/>
        <v>BUSHO未入力</v>
      </c>
      <c r="N47" s="206"/>
      <c r="O47" s="207"/>
      <c r="P47" s="208" t="str">
        <f t="shared" si="30"/>
        <v>NG</v>
      </c>
      <c r="Q47" s="209"/>
      <c r="R47" s="210"/>
      <c r="S47" s="211"/>
      <c r="T47" s="212" t="str">
        <f t="shared" si="31"/>
        <v/>
      </c>
      <c r="U47" s="192" t="str">
        <f t="shared" si="36"/>
        <v>NG</v>
      </c>
      <c r="V47" s="192" t="str">
        <f t="shared" si="32"/>
        <v>OK</v>
      </c>
      <c r="W47" s="193" t="str">
        <f t="shared" si="33"/>
        <v>判定中</v>
      </c>
      <c r="X47" s="121" t="str">
        <f t="shared" si="34"/>
        <v>NG</v>
      </c>
      <c r="Y47" s="121" t="str">
        <f t="shared" si="2"/>
        <v/>
      </c>
      <c r="Z47" s="121" t="str">
        <f t="shared" si="3"/>
        <v>年月日</v>
      </c>
      <c r="AA47" s="121" t="str">
        <f t="shared" si="4"/>
        <v/>
      </c>
      <c r="AB47" s="121" t="str">
        <f t="shared" si="5"/>
        <v/>
      </c>
      <c r="AC47" s="121" t="str">
        <f t="shared" si="6"/>
        <v/>
      </c>
      <c r="AD47" s="121" t="str">
        <f t="shared" si="7"/>
        <v/>
      </c>
      <c r="AE47" s="121" t="str">
        <f t="shared" si="8"/>
        <v/>
      </c>
      <c r="AF47" s="121" t="str">
        <f t="shared" si="9"/>
        <v/>
      </c>
      <c r="AG47" s="194" t="e">
        <f t="shared" si="11"/>
        <v>#VALUE!</v>
      </c>
      <c r="AH47" s="121" t="e">
        <f t="shared" si="12"/>
        <v>#VALUE!</v>
      </c>
      <c r="AI47" s="121" t="e">
        <f t="shared" si="13"/>
        <v>#VALUE!</v>
      </c>
      <c r="AJ47" s="121" t="e">
        <f t="shared" si="14"/>
        <v>#VALUE!</v>
      </c>
      <c r="AK47" s="121" t="e">
        <f t="shared" si="15"/>
        <v>#VALUE!</v>
      </c>
      <c r="AL47" s="121" t="str">
        <f t="shared" si="16"/>
        <v/>
      </c>
      <c r="AM47" s="121" t="str">
        <f t="shared" si="17"/>
        <v/>
      </c>
      <c r="AN47" s="121" t="str">
        <f t="shared" si="18"/>
        <v/>
      </c>
      <c r="AO47" s="121" t="str">
        <f t="shared" si="19"/>
        <v/>
      </c>
      <c r="AP47" s="121" t="str">
        <f t="shared" si="20"/>
        <v/>
      </c>
      <c r="AQ47" s="121" t="str">
        <f t="shared" si="21"/>
        <v/>
      </c>
      <c r="AR47" s="195" t="s">
        <v>213</v>
      </c>
      <c r="AS47" s="195" t="s">
        <v>214</v>
      </c>
      <c r="AT47" s="195" t="s">
        <v>215</v>
      </c>
      <c r="AU47" s="195" t="s">
        <v>216</v>
      </c>
      <c r="AV47" s="195" t="s">
        <v>217</v>
      </c>
      <c r="AW47" s="195" t="s">
        <v>218</v>
      </c>
      <c r="AX47" s="195" t="s">
        <v>219</v>
      </c>
      <c r="AY47" s="195" t="s">
        <v>220</v>
      </c>
      <c r="AZ47" s="195" t="s">
        <v>221</v>
      </c>
      <c r="BA47" s="195" t="s">
        <v>222</v>
      </c>
      <c r="BB47" s="133" t="str">
        <f t="shared" si="22"/>
        <v/>
      </c>
      <c r="BC47" s="133" t="str">
        <f t="shared" si="23"/>
        <v/>
      </c>
      <c r="BD47" s="133" t="str">
        <f t="shared" si="24"/>
        <v/>
      </c>
      <c r="BE47" s="121" t="str">
        <f t="shared" si="25"/>
        <v/>
      </c>
      <c r="BF47" s="213">
        <f t="shared" si="37"/>
        <v>0</v>
      </c>
      <c r="BG47" s="121">
        <f t="shared" si="26"/>
        <v>0</v>
      </c>
      <c r="BH47" s="121">
        <f t="shared" si="27"/>
        <v>0</v>
      </c>
      <c r="BI47" s="121">
        <f t="shared" si="28"/>
        <v>0</v>
      </c>
      <c r="BJ47" s="214" t="str">
        <f t="shared" si="35"/>
        <v/>
      </c>
      <c r="BK47" s="127"/>
      <c r="BL47" s="127"/>
    </row>
    <row r="48" spans="1:64" ht="43.35" customHeight="1" thickTop="1" thickBot="1">
      <c r="A48" s="196">
        <v>17</v>
      </c>
      <c r="B48" s="197"/>
      <c r="C48" s="198"/>
      <c r="D48" s="199" t="str">
        <f t="shared" si="29"/>
        <v>組織　　コード</v>
      </c>
      <c r="E48" s="200"/>
      <c r="F48" s="201"/>
      <c r="G48" s="202" t="str">
        <f t="shared" si="10"/>
        <v>ブショ未入力</v>
      </c>
      <c r="H48" s="203"/>
      <c r="I48" s="201"/>
      <c r="J48" s="204" t="str">
        <f t="shared" si="0"/>
        <v>部署未入力</v>
      </c>
      <c r="K48" s="203"/>
      <c r="L48" s="201"/>
      <c r="M48" s="205" t="str">
        <f t="shared" si="1"/>
        <v>BUSHO未入力</v>
      </c>
      <c r="N48" s="206"/>
      <c r="O48" s="207"/>
      <c r="P48" s="208" t="str">
        <f t="shared" si="30"/>
        <v>NG</v>
      </c>
      <c r="Q48" s="209"/>
      <c r="R48" s="210"/>
      <c r="S48" s="211"/>
      <c r="T48" s="212" t="str">
        <f t="shared" si="31"/>
        <v/>
      </c>
      <c r="U48" s="192" t="str">
        <f t="shared" si="36"/>
        <v>NG</v>
      </c>
      <c r="V48" s="192" t="str">
        <f t="shared" si="32"/>
        <v>OK</v>
      </c>
      <c r="W48" s="193" t="str">
        <f t="shared" si="33"/>
        <v>判定中</v>
      </c>
      <c r="X48" s="121" t="str">
        <f t="shared" si="34"/>
        <v>NG</v>
      </c>
      <c r="Y48" s="121" t="str">
        <f t="shared" si="2"/>
        <v/>
      </c>
      <c r="Z48" s="121" t="str">
        <f t="shared" si="3"/>
        <v>年月日</v>
      </c>
      <c r="AA48" s="121" t="str">
        <f t="shared" si="4"/>
        <v/>
      </c>
      <c r="AB48" s="121" t="str">
        <f t="shared" si="5"/>
        <v/>
      </c>
      <c r="AC48" s="121" t="str">
        <f t="shared" si="6"/>
        <v/>
      </c>
      <c r="AD48" s="121" t="str">
        <f t="shared" si="7"/>
        <v/>
      </c>
      <c r="AE48" s="121" t="str">
        <f t="shared" si="8"/>
        <v/>
      </c>
      <c r="AF48" s="121" t="str">
        <f t="shared" si="9"/>
        <v/>
      </c>
      <c r="AG48" s="194" t="e">
        <f t="shared" si="11"/>
        <v>#VALUE!</v>
      </c>
      <c r="AH48" s="121" t="e">
        <f t="shared" si="12"/>
        <v>#VALUE!</v>
      </c>
      <c r="AI48" s="121" t="e">
        <f t="shared" si="13"/>
        <v>#VALUE!</v>
      </c>
      <c r="AJ48" s="121" t="e">
        <f t="shared" si="14"/>
        <v>#VALUE!</v>
      </c>
      <c r="AK48" s="121" t="e">
        <f t="shared" si="15"/>
        <v>#VALUE!</v>
      </c>
      <c r="AL48" s="121" t="str">
        <f t="shared" si="16"/>
        <v/>
      </c>
      <c r="AM48" s="121" t="str">
        <f t="shared" si="17"/>
        <v/>
      </c>
      <c r="AN48" s="121" t="str">
        <f t="shared" si="18"/>
        <v/>
      </c>
      <c r="AO48" s="121" t="str">
        <f t="shared" si="19"/>
        <v/>
      </c>
      <c r="AP48" s="121" t="str">
        <f t="shared" si="20"/>
        <v/>
      </c>
      <c r="AQ48" s="121" t="str">
        <f t="shared" si="21"/>
        <v/>
      </c>
      <c r="AR48" s="195" t="s">
        <v>213</v>
      </c>
      <c r="AS48" s="195" t="s">
        <v>214</v>
      </c>
      <c r="AT48" s="195" t="s">
        <v>215</v>
      </c>
      <c r="AU48" s="195" t="s">
        <v>216</v>
      </c>
      <c r="AV48" s="195" t="s">
        <v>217</v>
      </c>
      <c r="AW48" s="195" t="s">
        <v>218</v>
      </c>
      <c r="AX48" s="195" t="s">
        <v>219</v>
      </c>
      <c r="AY48" s="195" t="s">
        <v>220</v>
      </c>
      <c r="AZ48" s="195" t="s">
        <v>221</v>
      </c>
      <c r="BA48" s="195" t="s">
        <v>222</v>
      </c>
      <c r="BB48" s="133" t="str">
        <f t="shared" si="22"/>
        <v/>
      </c>
      <c r="BC48" s="133" t="str">
        <f t="shared" si="23"/>
        <v/>
      </c>
      <c r="BD48" s="133" t="str">
        <f t="shared" si="24"/>
        <v/>
      </c>
      <c r="BE48" s="121" t="str">
        <f t="shared" si="25"/>
        <v/>
      </c>
      <c r="BF48" s="213">
        <f t="shared" si="37"/>
        <v>0</v>
      </c>
      <c r="BG48" s="121">
        <f t="shared" si="26"/>
        <v>0</v>
      </c>
      <c r="BH48" s="121">
        <f t="shared" si="27"/>
        <v>0</v>
      </c>
      <c r="BI48" s="121">
        <f t="shared" si="28"/>
        <v>0</v>
      </c>
      <c r="BJ48" s="214" t="str">
        <f t="shared" si="35"/>
        <v/>
      </c>
      <c r="BK48" s="127"/>
      <c r="BL48" s="127"/>
    </row>
    <row r="49" spans="1:64" ht="43.35" customHeight="1" thickTop="1" thickBot="1">
      <c r="A49" s="196">
        <v>18</v>
      </c>
      <c r="B49" s="197"/>
      <c r="C49" s="198"/>
      <c r="D49" s="199" t="str">
        <f t="shared" si="29"/>
        <v>組織　　コード</v>
      </c>
      <c r="E49" s="200"/>
      <c r="F49" s="201"/>
      <c r="G49" s="202" t="str">
        <f t="shared" si="10"/>
        <v>ブショ未入力</v>
      </c>
      <c r="H49" s="203"/>
      <c r="I49" s="201"/>
      <c r="J49" s="204" t="str">
        <f t="shared" si="0"/>
        <v>部署未入力</v>
      </c>
      <c r="K49" s="203"/>
      <c r="L49" s="201"/>
      <c r="M49" s="205" t="str">
        <f t="shared" si="1"/>
        <v>BUSHO未入力</v>
      </c>
      <c r="N49" s="206"/>
      <c r="O49" s="207"/>
      <c r="P49" s="208" t="str">
        <f t="shared" si="30"/>
        <v>NG</v>
      </c>
      <c r="Q49" s="209"/>
      <c r="R49" s="210"/>
      <c r="S49" s="211"/>
      <c r="T49" s="212" t="str">
        <f t="shared" si="31"/>
        <v/>
      </c>
      <c r="U49" s="192" t="str">
        <f t="shared" si="36"/>
        <v>NG</v>
      </c>
      <c r="V49" s="192" t="str">
        <f t="shared" si="32"/>
        <v>OK</v>
      </c>
      <c r="W49" s="193" t="str">
        <f t="shared" si="33"/>
        <v>判定中</v>
      </c>
      <c r="X49" s="121" t="str">
        <f t="shared" si="34"/>
        <v>NG</v>
      </c>
      <c r="Y49" s="121" t="str">
        <f t="shared" si="2"/>
        <v/>
      </c>
      <c r="Z49" s="121" t="str">
        <f t="shared" si="3"/>
        <v>年月日</v>
      </c>
      <c r="AA49" s="121" t="str">
        <f t="shared" si="4"/>
        <v/>
      </c>
      <c r="AB49" s="121" t="str">
        <f t="shared" si="5"/>
        <v/>
      </c>
      <c r="AC49" s="121" t="str">
        <f t="shared" si="6"/>
        <v/>
      </c>
      <c r="AD49" s="121" t="str">
        <f t="shared" si="7"/>
        <v/>
      </c>
      <c r="AE49" s="121" t="str">
        <f t="shared" si="8"/>
        <v/>
      </c>
      <c r="AF49" s="121" t="str">
        <f t="shared" si="9"/>
        <v/>
      </c>
      <c r="AG49" s="194" t="e">
        <f t="shared" si="11"/>
        <v>#VALUE!</v>
      </c>
      <c r="AH49" s="121" t="e">
        <f t="shared" si="12"/>
        <v>#VALUE!</v>
      </c>
      <c r="AI49" s="121" t="e">
        <f t="shared" si="13"/>
        <v>#VALUE!</v>
      </c>
      <c r="AJ49" s="121" t="e">
        <f t="shared" si="14"/>
        <v>#VALUE!</v>
      </c>
      <c r="AK49" s="121" t="e">
        <f t="shared" si="15"/>
        <v>#VALUE!</v>
      </c>
      <c r="AL49" s="121" t="str">
        <f t="shared" si="16"/>
        <v/>
      </c>
      <c r="AM49" s="121" t="str">
        <f t="shared" si="17"/>
        <v/>
      </c>
      <c r="AN49" s="121" t="str">
        <f t="shared" si="18"/>
        <v/>
      </c>
      <c r="AO49" s="121" t="str">
        <f t="shared" si="19"/>
        <v/>
      </c>
      <c r="AP49" s="121" t="str">
        <f t="shared" si="20"/>
        <v/>
      </c>
      <c r="AQ49" s="121" t="str">
        <f t="shared" si="21"/>
        <v/>
      </c>
      <c r="AR49" s="195" t="s">
        <v>213</v>
      </c>
      <c r="AS49" s="195" t="s">
        <v>214</v>
      </c>
      <c r="AT49" s="195" t="s">
        <v>215</v>
      </c>
      <c r="AU49" s="195" t="s">
        <v>216</v>
      </c>
      <c r="AV49" s="195" t="s">
        <v>217</v>
      </c>
      <c r="AW49" s="195" t="s">
        <v>218</v>
      </c>
      <c r="AX49" s="195" t="s">
        <v>219</v>
      </c>
      <c r="AY49" s="195" t="s">
        <v>220</v>
      </c>
      <c r="AZ49" s="195" t="s">
        <v>221</v>
      </c>
      <c r="BA49" s="195" t="s">
        <v>222</v>
      </c>
      <c r="BB49" s="133" t="str">
        <f t="shared" si="22"/>
        <v/>
      </c>
      <c r="BC49" s="133" t="str">
        <f t="shared" si="23"/>
        <v/>
      </c>
      <c r="BD49" s="133" t="str">
        <f t="shared" si="24"/>
        <v/>
      </c>
      <c r="BE49" s="121" t="str">
        <f t="shared" si="25"/>
        <v/>
      </c>
      <c r="BF49" s="213">
        <f t="shared" si="37"/>
        <v>0</v>
      </c>
      <c r="BG49" s="121">
        <f t="shared" si="26"/>
        <v>0</v>
      </c>
      <c r="BH49" s="121">
        <f t="shared" si="27"/>
        <v>0</v>
      </c>
      <c r="BI49" s="121">
        <f t="shared" si="28"/>
        <v>0</v>
      </c>
      <c r="BJ49" s="214" t="str">
        <f t="shared" si="35"/>
        <v/>
      </c>
      <c r="BK49" s="127"/>
      <c r="BL49" s="127"/>
    </row>
    <row r="50" spans="1:64" ht="43.35" customHeight="1" thickTop="1" thickBot="1">
      <c r="A50" s="196">
        <v>19</v>
      </c>
      <c r="B50" s="197"/>
      <c r="C50" s="198"/>
      <c r="D50" s="199" t="str">
        <f t="shared" si="29"/>
        <v>組織　　コード</v>
      </c>
      <c r="E50" s="200"/>
      <c r="F50" s="201"/>
      <c r="G50" s="202" t="str">
        <f t="shared" si="10"/>
        <v>ブショ未入力</v>
      </c>
      <c r="H50" s="203"/>
      <c r="I50" s="201"/>
      <c r="J50" s="204" t="str">
        <f t="shared" si="0"/>
        <v>部署未入力</v>
      </c>
      <c r="K50" s="203"/>
      <c r="L50" s="201"/>
      <c r="M50" s="205" t="str">
        <f t="shared" si="1"/>
        <v>BUSHO未入力</v>
      </c>
      <c r="N50" s="206"/>
      <c r="O50" s="207"/>
      <c r="P50" s="208" t="str">
        <f t="shared" si="30"/>
        <v>NG</v>
      </c>
      <c r="Q50" s="209"/>
      <c r="R50" s="210"/>
      <c r="S50" s="211"/>
      <c r="T50" s="212" t="str">
        <f t="shared" si="31"/>
        <v/>
      </c>
      <c r="U50" s="192" t="str">
        <f t="shared" si="36"/>
        <v>NG</v>
      </c>
      <c r="V50" s="192" t="str">
        <f t="shared" si="32"/>
        <v>OK</v>
      </c>
      <c r="W50" s="193" t="str">
        <f t="shared" si="33"/>
        <v>判定中</v>
      </c>
      <c r="X50" s="121" t="str">
        <f t="shared" si="34"/>
        <v>NG</v>
      </c>
      <c r="Y50" s="121" t="str">
        <f t="shared" si="2"/>
        <v/>
      </c>
      <c r="Z50" s="121" t="str">
        <f t="shared" si="3"/>
        <v>年月日</v>
      </c>
      <c r="AA50" s="121" t="str">
        <f t="shared" si="4"/>
        <v/>
      </c>
      <c r="AB50" s="121" t="str">
        <f t="shared" si="5"/>
        <v/>
      </c>
      <c r="AC50" s="121" t="str">
        <f t="shared" si="6"/>
        <v/>
      </c>
      <c r="AD50" s="121" t="str">
        <f t="shared" si="7"/>
        <v/>
      </c>
      <c r="AE50" s="121" t="str">
        <f t="shared" si="8"/>
        <v/>
      </c>
      <c r="AF50" s="121" t="str">
        <f t="shared" si="9"/>
        <v/>
      </c>
      <c r="AG50" s="194" t="e">
        <f t="shared" si="11"/>
        <v>#VALUE!</v>
      </c>
      <c r="AH50" s="121" t="e">
        <f t="shared" si="12"/>
        <v>#VALUE!</v>
      </c>
      <c r="AI50" s="121" t="e">
        <f t="shared" si="13"/>
        <v>#VALUE!</v>
      </c>
      <c r="AJ50" s="121" t="e">
        <f t="shared" si="14"/>
        <v>#VALUE!</v>
      </c>
      <c r="AK50" s="121" t="e">
        <f t="shared" si="15"/>
        <v>#VALUE!</v>
      </c>
      <c r="AL50" s="121" t="str">
        <f t="shared" si="16"/>
        <v/>
      </c>
      <c r="AM50" s="121" t="str">
        <f t="shared" si="17"/>
        <v/>
      </c>
      <c r="AN50" s="121" t="str">
        <f t="shared" si="18"/>
        <v/>
      </c>
      <c r="AO50" s="121" t="str">
        <f t="shared" si="19"/>
        <v/>
      </c>
      <c r="AP50" s="121" t="str">
        <f t="shared" si="20"/>
        <v/>
      </c>
      <c r="AQ50" s="121" t="str">
        <f t="shared" si="21"/>
        <v/>
      </c>
      <c r="AR50" s="195" t="s">
        <v>213</v>
      </c>
      <c r="AS50" s="195" t="s">
        <v>214</v>
      </c>
      <c r="AT50" s="195" t="s">
        <v>215</v>
      </c>
      <c r="AU50" s="195" t="s">
        <v>216</v>
      </c>
      <c r="AV50" s="195" t="s">
        <v>217</v>
      </c>
      <c r="AW50" s="195" t="s">
        <v>218</v>
      </c>
      <c r="AX50" s="195" t="s">
        <v>219</v>
      </c>
      <c r="AY50" s="195" t="s">
        <v>220</v>
      </c>
      <c r="AZ50" s="195" t="s">
        <v>221</v>
      </c>
      <c r="BA50" s="195" t="s">
        <v>222</v>
      </c>
      <c r="BB50" s="133" t="str">
        <f t="shared" si="22"/>
        <v/>
      </c>
      <c r="BC50" s="133" t="str">
        <f t="shared" si="23"/>
        <v/>
      </c>
      <c r="BD50" s="133" t="str">
        <f t="shared" si="24"/>
        <v/>
      </c>
      <c r="BE50" s="121" t="str">
        <f t="shared" si="25"/>
        <v/>
      </c>
      <c r="BF50" s="213">
        <f t="shared" si="37"/>
        <v>0</v>
      </c>
      <c r="BG50" s="121">
        <f t="shared" si="26"/>
        <v>0</v>
      </c>
      <c r="BH50" s="121">
        <f t="shared" si="27"/>
        <v>0</v>
      </c>
      <c r="BI50" s="121">
        <f t="shared" si="28"/>
        <v>0</v>
      </c>
      <c r="BJ50" s="214" t="str">
        <f t="shared" si="35"/>
        <v/>
      </c>
      <c r="BK50" s="127"/>
      <c r="BL50" s="127"/>
    </row>
    <row r="51" spans="1:64" ht="43.35" customHeight="1" thickTop="1" thickBot="1">
      <c r="A51" s="196">
        <v>20</v>
      </c>
      <c r="B51" s="197"/>
      <c r="C51" s="198"/>
      <c r="D51" s="199" t="str">
        <f t="shared" si="29"/>
        <v>組織　　コード</v>
      </c>
      <c r="E51" s="200"/>
      <c r="F51" s="201"/>
      <c r="G51" s="202" t="str">
        <f t="shared" si="10"/>
        <v>ブショ未入力</v>
      </c>
      <c r="H51" s="203"/>
      <c r="I51" s="201"/>
      <c r="J51" s="204" t="str">
        <f t="shared" si="0"/>
        <v>部署未入力</v>
      </c>
      <c r="K51" s="203"/>
      <c r="L51" s="201"/>
      <c r="M51" s="205" t="str">
        <f t="shared" si="1"/>
        <v>BUSHO未入力</v>
      </c>
      <c r="N51" s="206"/>
      <c r="O51" s="207"/>
      <c r="P51" s="208" t="str">
        <f t="shared" si="30"/>
        <v>NG</v>
      </c>
      <c r="Q51" s="209"/>
      <c r="R51" s="210"/>
      <c r="S51" s="211"/>
      <c r="T51" s="212" t="str">
        <f t="shared" si="31"/>
        <v/>
      </c>
      <c r="U51" s="192" t="str">
        <f t="shared" si="36"/>
        <v>NG</v>
      </c>
      <c r="V51" s="192" t="str">
        <f t="shared" si="32"/>
        <v>OK</v>
      </c>
      <c r="W51" s="193" t="str">
        <f t="shared" si="33"/>
        <v>判定中</v>
      </c>
      <c r="X51" s="121" t="str">
        <f t="shared" si="34"/>
        <v>NG</v>
      </c>
      <c r="Y51" s="121" t="str">
        <f t="shared" si="2"/>
        <v/>
      </c>
      <c r="Z51" s="121" t="str">
        <f t="shared" si="3"/>
        <v>年月日</v>
      </c>
      <c r="AA51" s="121" t="str">
        <f t="shared" si="4"/>
        <v/>
      </c>
      <c r="AB51" s="121" t="str">
        <f t="shared" si="5"/>
        <v/>
      </c>
      <c r="AC51" s="121" t="str">
        <f t="shared" si="6"/>
        <v/>
      </c>
      <c r="AD51" s="121" t="str">
        <f t="shared" si="7"/>
        <v/>
      </c>
      <c r="AE51" s="121" t="str">
        <f t="shared" si="8"/>
        <v/>
      </c>
      <c r="AF51" s="121" t="str">
        <f t="shared" si="9"/>
        <v/>
      </c>
      <c r="AG51" s="194" t="e">
        <f t="shared" si="11"/>
        <v>#VALUE!</v>
      </c>
      <c r="AH51" s="121" t="e">
        <f t="shared" si="12"/>
        <v>#VALUE!</v>
      </c>
      <c r="AI51" s="121" t="e">
        <f t="shared" si="13"/>
        <v>#VALUE!</v>
      </c>
      <c r="AJ51" s="121" t="e">
        <f t="shared" si="14"/>
        <v>#VALUE!</v>
      </c>
      <c r="AK51" s="121" t="e">
        <f t="shared" si="15"/>
        <v>#VALUE!</v>
      </c>
      <c r="AL51" s="121" t="str">
        <f t="shared" si="16"/>
        <v/>
      </c>
      <c r="AM51" s="121" t="str">
        <f t="shared" si="17"/>
        <v/>
      </c>
      <c r="AN51" s="121" t="str">
        <f t="shared" si="18"/>
        <v/>
      </c>
      <c r="AO51" s="121" t="str">
        <f t="shared" si="19"/>
        <v/>
      </c>
      <c r="AP51" s="121" t="str">
        <f t="shared" si="20"/>
        <v/>
      </c>
      <c r="AQ51" s="121" t="str">
        <f t="shared" si="21"/>
        <v/>
      </c>
      <c r="AR51" s="195" t="s">
        <v>213</v>
      </c>
      <c r="AS51" s="195" t="s">
        <v>214</v>
      </c>
      <c r="AT51" s="195" t="s">
        <v>215</v>
      </c>
      <c r="AU51" s="195" t="s">
        <v>216</v>
      </c>
      <c r="AV51" s="195" t="s">
        <v>217</v>
      </c>
      <c r="AW51" s="195" t="s">
        <v>218</v>
      </c>
      <c r="AX51" s="195" t="s">
        <v>219</v>
      </c>
      <c r="AY51" s="195" t="s">
        <v>220</v>
      </c>
      <c r="AZ51" s="195" t="s">
        <v>221</v>
      </c>
      <c r="BA51" s="195" t="s">
        <v>222</v>
      </c>
      <c r="BB51" s="133" t="str">
        <f t="shared" si="22"/>
        <v/>
      </c>
      <c r="BC51" s="133" t="str">
        <f t="shared" si="23"/>
        <v/>
      </c>
      <c r="BD51" s="133" t="str">
        <f t="shared" si="24"/>
        <v/>
      </c>
      <c r="BE51" s="121" t="str">
        <f t="shared" si="25"/>
        <v/>
      </c>
      <c r="BF51" s="213">
        <f t="shared" si="37"/>
        <v>0</v>
      </c>
      <c r="BG51" s="121">
        <f t="shared" si="26"/>
        <v>0</v>
      </c>
      <c r="BH51" s="121">
        <f t="shared" si="27"/>
        <v>0</v>
      </c>
      <c r="BI51" s="121">
        <f t="shared" si="28"/>
        <v>0</v>
      </c>
      <c r="BJ51" s="214" t="str">
        <f t="shared" si="35"/>
        <v/>
      </c>
      <c r="BK51" s="127"/>
      <c r="BL51" s="127"/>
    </row>
    <row r="52" spans="1:64" ht="43.35" customHeight="1" thickTop="1" thickBot="1">
      <c r="A52" s="196">
        <v>21</v>
      </c>
      <c r="B52" s="197"/>
      <c r="C52" s="198"/>
      <c r="D52" s="199" t="str">
        <f t="shared" si="29"/>
        <v>組織　　コード</v>
      </c>
      <c r="E52" s="200"/>
      <c r="F52" s="201"/>
      <c r="G52" s="202" t="str">
        <f t="shared" si="10"/>
        <v>ブショ未入力</v>
      </c>
      <c r="H52" s="203"/>
      <c r="I52" s="201"/>
      <c r="J52" s="204" t="str">
        <f t="shared" si="0"/>
        <v>部署未入力</v>
      </c>
      <c r="K52" s="203"/>
      <c r="L52" s="201"/>
      <c r="M52" s="205" t="str">
        <f t="shared" si="1"/>
        <v>BUSHO未入力</v>
      </c>
      <c r="N52" s="206"/>
      <c r="O52" s="207"/>
      <c r="P52" s="208" t="str">
        <f t="shared" si="30"/>
        <v>NG</v>
      </c>
      <c r="Q52" s="209"/>
      <c r="R52" s="210"/>
      <c r="S52" s="211"/>
      <c r="T52" s="212" t="str">
        <f t="shared" si="31"/>
        <v/>
      </c>
      <c r="U52" s="192" t="str">
        <f t="shared" si="36"/>
        <v>NG</v>
      </c>
      <c r="V52" s="192" t="str">
        <f t="shared" si="32"/>
        <v>OK</v>
      </c>
      <c r="W52" s="193" t="str">
        <f t="shared" si="33"/>
        <v>判定中</v>
      </c>
      <c r="X52" s="121" t="str">
        <f t="shared" si="34"/>
        <v>NG</v>
      </c>
      <c r="Y52" s="121" t="str">
        <f t="shared" si="2"/>
        <v/>
      </c>
      <c r="Z52" s="121" t="str">
        <f t="shared" si="3"/>
        <v>年月日</v>
      </c>
      <c r="AA52" s="121" t="str">
        <f t="shared" si="4"/>
        <v/>
      </c>
      <c r="AB52" s="121" t="str">
        <f t="shared" si="5"/>
        <v/>
      </c>
      <c r="AC52" s="121" t="str">
        <f t="shared" si="6"/>
        <v/>
      </c>
      <c r="AD52" s="121" t="str">
        <f t="shared" si="7"/>
        <v/>
      </c>
      <c r="AE52" s="121" t="str">
        <f t="shared" si="8"/>
        <v/>
      </c>
      <c r="AF52" s="121" t="str">
        <f t="shared" si="9"/>
        <v/>
      </c>
      <c r="AG52" s="194" t="e">
        <f t="shared" si="11"/>
        <v>#VALUE!</v>
      </c>
      <c r="AH52" s="121" t="e">
        <f t="shared" si="12"/>
        <v>#VALUE!</v>
      </c>
      <c r="AI52" s="121" t="e">
        <f t="shared" si="13"/>
        <v>#VALUE!</v>
      </c>
      <c r="AJ52" s="121" t="e">
        <f t="shared" si="14"/>
        <v>#VALUE!</v>
      </c>
      <c r="AK52" s="121" t="e">
        <f t="shared" si="15"/>
        <v>#VALUE!</v>
      </c>
      <c r="AL52" s="121" t="str">
        <f t="shared" si="16"/>
        <v/>
      </c>
      <c r="AM52" s="121" t="str">
        <f t="shared" si="17"/>
        <v/>
      </c>
      <c r="AN52" s="121" t="str">
        <f t="shared" si="18"/>
        <v/>
      </c>
      <c r="AO52" s="121" t="str">
        <f t="shared" si="19"/>
        <v/>
      </c>
      <c r="AP52" s="121" t="str">
        <f t="shared" si="20"/>
        <v/>
      </c>
      <c r="AQ52" s="121" t="str">
        <f t="shared" si="21"/>
        <v/>
      </c>
      <c r="AR52" s="195" t="s">
        <v>213</v>
      </c>
      <c r="AS52" s="195" t="s">
        <v>214</v>
      </c>
      <c r="AT52" s="195" t="s">
        <v>215</v>
      </c>
      <c r="AU52" s="195" t="s">
        <v>216</v>
      </c>
      <c r="AV52" s="195" t="s">
        <v>217</v>
      </c>
      <c r="AW52" s="195" t="s">
        <v>218</v>
      </c>
      <c r="AX52" s="195" t="s">
        <v>219</v>
      </c>
      <c r="AY52" s="195" t="s">
        <v>220</v>
      </c>
      <c r="AZ52" s="195" t="s">
        <v>221</v>
      </c>
      <c r="BA52" s="195" t="s">
        <v>222</v>
      </c>
      <c r="BB52" s="133" t="str">
        <f t="shared" si="22"/>
        <v/>
      </c>
      <c r="BC52" s="133" t="str">
        <f t="shared" si="23"/>
        <v/>
      </c>
      <c r="BD52" s="133" t="str">
        <f t="shared" si="24"/>
        <v/>
      </c>
      <c r="BE52" s="121" t="str">
        <f t="shared" si="25"/>
        <v/>
      </c>
      <c r="BF52" s="213">
        <f t="shared" si="37"/>
        <v>0</v>
      </c>
      <c r="BG52" s="121">
        <f t="shared" si="26"/>
        <v>0</v>
      </c>
      <c r="BH52" s="121">
        <f t="shared" si="27"/>
        <v>0</v>
      </c>
      <c r="BI52" s="121">
        <f t="shared" si="28"/>
        <v>0</v>
      </c>
      <c r="BJ52" s="214" t="str">
        <f t="shared" si="35"/>
        <v/>
      </c>
      <c r="BK52" s="127"/>
      <c r="BL52" s="127"/>
    </row>
    <row r="53" spans="1:64" ht="43.35" customHeight="1" thickTop="1" thickBot="1">
      <c r="A53" s="196">
        <v>22</v>
      </c>
      <c r="B53" s="197"/>
      <c r="C53" s="198"/>
      <c r="D53" s="199" t="str">
        <f t="shared" si="29"/>
        <v>組織　　コード</v>
      </c>
      <c r="E53" s="200"/>
      <c r="F53" s="201"/>
      <c r="G53" s="202" t="str">
        <f t="shared" si="10"/>
        <v>ブショ未入力</v>
      </c>
      <c r="H53" s="203"/>
      <c r="I53" s="201"/>
      <c r="J53" s="204" t="str">
        <f t="shared" si="0"/>
        <v>部署未入力</v>
      </c>
      <c r="K53" s="203"/>
      <c r="L53" s="201"/>
      <c r="M53" s="205" t="str">
        <f t="shared" si="1"/>
        <v>BUSHO未入力</v>
      </c>
      <c r="N53" s="206"/>
      <c r="O53" s="207"/>
      <c r="P53" s="208" t="str">
        <f t="shared" si="30"/>
        <v>NG</v>
      </c>
      <c r="Q53" s="209"/>
      <c r="R53" s="210"/>
      <c r="S53" s="211"/>
      <c r="T53" s="212" t="str">
        <f t="shared" si="31"/>
        <v/>
      </c>
      <c r="U53" s="192" t="str">
        <f t="shared" si="36"/>
        <v>NG</v>
      </c>
      <c r="V53" s="192" t="str">
        <f t="shared" si="32"/>
        <v>OK</v>
      </c>
      <c r="W53" s="193" t="str">
        <f t="shared" si="33"/>
        <v>判定中</v>
      </c>
      <c r="X53" s="121" t="str">
        <f t="shared" si="34"/>
        <v>NG</v>
      </c>
      <c r="Y53" s="121" t="str">
        <f t="shared" si="2"/>
        <v/>
      </c>
      <c r="Z53" s="121" t="str">
        <f t="shared" si="3"/>
        <v>年月日</v>
      </c>
      <c r="AA53" s="121" t="str">
        <f t="shared" si="4"/>
        <v/>
      </c>
      <c r="AB53" s="121" t="str">
        <f t="shared" si="5"/>
        <v/>
      </c>
      <c r="AC53" s="121" t="str">
        <f t="shared" si="6"/>
        <v/>
      </c>
      <c r="AD53" s="121" t="str">
        <f t="shared" si="7"/>
        <v/>
      </c>
      <c r="AE53" s="121" t="str">
        <f t="shared" si="8"/>
        <v/>
      </c>
      <c r="AF53" s="121" t="str">
        <f t="shared" si="9"/>
        <v/>
      </c>
      <c r="AG53" s="194" t="e">
        <f t="shared" si="11"/>
        <v>#VALUE!</v>
      </c>
      <c r="AH53" s="121" t="e">
        <f t="shared" si="12"/>
        <v>#VALUE!</v>
      </c>
      <c r="AI53" s="121" t="e">
        <f t="shared" si="13"/>
        <v>#VALUE!</v>
      </c>
      <c r="AJ53" s="121" t="e">
        <f t="shared" si="14"/>
        <v>#VALUE!</v>
      </c>
      <c r="AK53" s="121" t="e">
        <f t="shared" si="15"/>
        <v>#VALUE!</v>
      </c>
      <c r="AL53" s="121" t="str">
        <f t="shared" si="16"/>
        <v/>
      </c>
      <c r="AM53" s="121" t="str">
        <f t="shared" si="17"/>
        <v/>
      </c>
      <c r="AN53" s="121" t="str">
        <f t="shared" si="18"/>
        <v/>
      </c>
      <c r="AO53" s="121" t="str">
        <f t="shared" si="19"/>
        <v/>
      </c>
      <c r="AP53" s="121" t="str">
        <f t="shared" si="20"/>
        <v/>
      </c>
      <c r="AQ53" s="121" t="str">
        <f t="shared" si="21"/>
        <v/>
      </c>
      <c r="AR53" s="195" t="s">
        <v>213</v>
      </c>
      <c r="AS53" s="195" t="s">
        <v>214</v>
      </c>
      <c r="AT53" s="195" t="s">
        <v>215</v>
      </c>
      <c r="AU53" s="195" t="s">
        <v>216</v>
      </c>
      <c r="AV53" s="195" t="s">
        <v>217</v>
      </c>
      <c r="AW53" s="195" t="s">
        <v>218</v>
      </c>
      <c r="AX53" s="195" t="s">
        <v>219</v>
      </c>
      <c r="AY53" s="195" t="s">
        <v>220</v>
      </c>
      <c r="AZ53" s="195" t="s">
        <v>221</v>
      </c>
      <c r="BA53" s="195" t="s">
        <v>222</v>
      </c>
      <c r="BB53" s="133" t="str">
        <f t="shared" si="22"/>
        <v/>
      </c>
      <c r="BC53" s="133" t="str">
        <f t="shared" si="23"/>
        <v/>
      </c>
      <c r="BD53" s="133" t="str">
        <f t="shared" si="24"/>
        <v/>
      </c>
      <c r="BE53" s="121" t="str">
        <f t="shared" si="25"/>
        <v/>
      </c>
      <c r="BF53" s="213">
        <f t="shared" si="37"/>
        <v>0</v>
      </c>
      <c r="BG53" s="121">
        <f t="shared" si="26"/>
        <v>0</v>
      </c>
      <c r="BH53" s="121">
        <f t="shared" si="27"/>
        <v>0</v>
      </c>
      <c r="BI53" s="121">
        <f t="shared" si="28"/>
        <v>0</v>
      </c>
      <c r="BJ53" s="214" t="str">
        <f t="shared" si="35"/>
        <v/>
      </c>
      <c r="BK53" s="127"/>
      <c r="BL53" s="127"/>
    </row>
    <row r="54" spans="1:64" ht="43.35" customHeight="1" thickTop="1" thickBot="1">
      <c r="A54" s="196">
        <v>23</v>
      </c>
      <c r="B54" s="197"/>
      <c r="C54" s="198"/>
      <c r="D54" s="199" t="str">
        <f t="shared" si="29"/>
        <v>組織　　コード</v>
      </c>
      <c r="E54" s="200"/>
      <c r="F54" s="201"/>
      <c r="G54" s="202" t="str">
        <f t="shared" si="10"/>
        <v>ブショ未入力</v>
      </c>
      <c r="H54" s="203"/>
      <c r="I54" s="201"/>
      <c r="J54" s="204" t="str">
        <f t="shared" si="0"/>
        <v>部署未入力</v>
      </c>
      <c r="K54" s="203"/>
      <c r="L54" s="201"/>
      <c r="M54" s="205" t="str">
        <f t="shared" si="1"/>
        <v>BUSHO未入力</v>
      </c>
      <c r="N54" s="206"/>
      <c r="O54" s="207"/>
      <c r="P54" s="208" t="str">
        <f t="shared" si="30"/>
        <v>NG</v>
      </c>
      <c r="Q54" s="209"/>
      <c r="R54" s="210"/>
      <c r="S54" s="211"/>
      <c r="T54" s="212" t="str">
        <f t="shared" si="31"/>
        <v/>
      </c>
      <c r="U54" s="192" t="str">
        <f t="shared" si="36"/>
        <v>NG</v>
      </c>
      <c r="V54" s="192" t="str">
        <f t="shared" si="32"/>
        <v>OK</v>
      </c>
      <c r="W54" s="193" t="str">
        <f t="shared" si="33"/>
        <v>判定中</v>
      </c>
      <c r="X54" s="121" t="str">
        <f t="shared" si="34"/>
        <v>NG</v>
      </c>
      <c r="Y54" s="121" t="str">
        <f t="shared" si="2"/>
        <v/>
      </c>
      <c r="Z54" s="121" t="str">
        <f t="shared" si="3"/>
        <v>年月日</v>
      </c>
      <c r="AA54" s="121" t="str">
        <f t="shared" si="4"/>
        <v/>
      </c>
      <c r="AB54" s="121" t="str">
        <f t="shared" si="5"/>
        <v/>
      </c>
      <c r="AC54" s="121" t="str">
        <f t="shared" si="6"/>
        <v/>
      </c>
      <c r="AD54" s="121" t="str">
        <f t="shared" si="7"/>
        <v/>
      </c>
      <c r="AE54" s="121" t="str">
        <f t="shared" si="8"/>
        <v/>
      </c>
      <c r="AF54" s="121" t="str">
        <f t="shared" si="9"/>
        <v/>
      </c>
      <c r="AG54" s="194" t="e">
        <f t="shared" si="11"/>
        <v>#VALUE!</v>
      </c>
      <c r="AH54" s="121" t="e">
        <f t="shared" si="12"/>
        <v>#VALUE!</v>
      </c>
      <c r="AI54" s="121" t="e">
        <f t="shared" si="13"/>
        <v>#VALUE!</v>
      </c>
      <c r="AJ54" s="121" t="e">
        <f t="shared" si="14"/>
        <v>#VALUE!</v>
      </c>
      <c r="AK54" s="121" t="e">
        <f t="shared" si="15"/>
        <v>#VALUE!</v>
      </c>
      <c r="AL54" s="121" t="str">
        <f t="shared" si="16"/>
        <v/>
      </c>
      <c r="AM54" s="121" t="str">
        <f t="shared" si="17"/>
        <v/>
      </c>
      <c r="AN54" s="121" t="str">
        <f t="shared" si="18"/>
        <v/>
      </c>
      <c r="AO54" s="121" t="str">
        <f t="shared" si="19"/>
        <v/>
      </c>
      <c r="AP54" s="121" t="str">
        <f t="shared" si="20"/>
        <v/>
      </c>
      <c r="AQ54" s="121" t="str">
        <f t="shared" si="21"/>
        <v/>
      </c>
      <c r="AR54" s="195" t="s">
        <v>213</v>
      </c>
      <c r="AS54" s="195" t="s">
        <v>214</v>
      </c>
      <c r="AT54" s="195" t="s">
        <v>215</v>
      </c>
      <c r="AU54" s="195" t="s">
        <v>216</v>
      </c>
      <c r="AV54" s="195" t="s">
        <v>217</v>
      </c>
      <c r="AW54" s="195" t="s">
        <v>218</v>
      </c>
      <c r="AX54" s="195" t="s">
        <v>219</v>
      </c>
      <c r="AY54" s="195" t="s">
        <v>220</v>
      </c>
      <c r="AZ54" s="195" t="s">
        <v>221</v>
      </c>
      <c r="BA54" s="195" t="s">
        <v>222</v>
      </c>
      <c r="BB54" s="133" t="str">
        <f t="shared" si="22"/>
        <v/>
      </c>
      <c r="BC54" s="133" t="str">
        <f t="shared" si="23"/>
        <v/>
      </c>
      <c r="BD54" s="133" t="str">
        <f t="shared" si="24"/>
        <v/>
      </c>
      <c r="BE54" s="121" t="str">
        <f t="shared" si="25"/>
        <v/>
      </c>
      <c r="BF54" s="213">
        <f t="shared" si="37"/>
        <v>0</v>
      </c>
      <c r="BG54" s="121">
        <f t="shared" si="26"/>
        <v>0</v>
      </c>
      <c r="BH54" s="121">
        <f t="shared" si="27"/>
        <v>0</v>
      </c>
      <c r="BI54" s="121">
        <f t="shared" si="28"/>
        <v>0</v>
      </c>
      <c r="BJ54" s="214" t="str">
        <f t="shared" si="35"/>
        <v/>
      </c>
      <c r="BK54" s="127"/>
      <c r="BL54" s="127"/>
    </row>
    <row r="55" spans="1:64" ht="43.35" customHeight="1" thickTop="1" thickBot="1">
      <c r="A55" s="196">
        <v>24</v>
      </c>
      <c r="B55" s="197"/>
      <c r="C55" s="198"/>
      <c r="D55" s="199" t="str">
        <f t="shared" si="29"/>
        <v>組織　　コード</v>
      </c>
      <c r="E55" s="200"/>
      <c r="F55" s="201"/>
      <c r="G55" s="202" t="str">
        <f t="shared" si="10"/>
        <v>ブショ未入力</v>
      </c>
      <c r="H55" s="203"/>
      <c r="I55" s="201"/>
      <c r="J55" s="204" t="str">
        <f t="shared" si="0"/>
        <v>部署未入力</v>
      </c>
      <c r="K55" s="203"/>
      <c r="L55" s="201"/>
      <c r="M55" s="205" t="str">
        <f t="shared" si="1"/>
        <v>BUSHO未入力</v>
      </c>
      <c r="N55" s="206"/>
      <c r="O55" s="207"/>
      <c r="P55" s="208" t="str">
        <f t="shared" si="30"/>
        <v>NG</v>
      </c>
      <c r="Q55" s="209"/>
      <c r="R55" s="210"/>
      <c r="S55" s="211"/>
      <c r="T55" s="212" t="str">
        <f t="shared" si="31"/>
        <v/>
      </c>
      <c r="U55" s="192" t="str">
        <f t="shared" si="36"/>
        <v>NG</v>
      </c>
      <c r="V55" s="192" t="str">
        <f t="shared" si="32"/>
        <v>OK</v>
      </c>
      <c r="W55" s="193" t="str">
        <f t="shared" si="33"/>
        <v>判定中</v>
      </c>
      <c r="X55" s="121" t="str">
        <f t="shared" si="34"/>
        <v>NG</v>
      </c>
      <c r="Y55" s="121" t="str">
        <f t="shared" si="2"/>
        <v/>
      </c>
      <c r="Z55" s="121" t="str">
        <f t="shared" si="3"/>
        <v>年月日</v>
      </c>
      <c r="AA55" s="121" t="str">
        <f t="shared" si="4"/>
        <v/>
      </c>
      <c r="AB55" s="121" t="str">
        <f t="shared" si="5"/>
        <v/>
      </c>
      <c r="AC55" s="121" t="str">
        <f t="shared" si="6"/>
        <v/>
      </c>
      <c r="AD55" s="121" t="str">
        <f t="shared" si="7"/>
        <v/>
      </c>
      <c r="AE55" s="121" t="str">
        <f t="shared" si="8"/>
        <v/>
      </c>
      <c r="AF55" s="121" t="str">
        <f t="shared" si="9"/>
        <v/>
      </c>
      <c r="AG55" s="194" t="e">
        <f t="shared" si="11"/>
        <v>#VALUE!</v>
      </c>
      <c r="AH55" s="121" t="e">
        <f t="shared" si="12"/>
        <v>#VALUE!</v>
      </c>
      <c r="AI55" s="121" t="e">
        <f t="shared" si="13"/>
        <v>#VALUE!</v>
      </c>
      <c r="AJ55" s="121" t="e">
        <f t="shared" si="14"/>
        <v>#VALUE!</v>
      </c>
      <c r="AK55" s="121" t="e">
        <f t="shared" si="15"/>
        <v>#VALUE!</v>
      </c>
      <c r="AL55" s="121" t="str">
        <f t="shared" si="16"/>
        <v/>
      </c>
      <c r="AM55" s="121" t="str">
        <f t="shared" si="17"/>
        <v/>
      </c>
      <c r="AN55" s="121" t="str">
        <f t="shared" si="18"/>
        <v/>
      </c>
      <c r="AO55" s="121" t="str">
        <f t="shared" si="19"/>
        <v/>
      </c>
      <c r="AP55" s="121" t="str">
        <f t="shared" si="20"/>
        <v/>
      </c>
      <c r="AQ55" s="121" t="str">
        <f t="shared" si="21"/>
        <v/>
      </c>
      <c r="AR55" s="195" t="s">
        <v>213</v>
      </c>
      <c r="AS55" s="195" t="s">
        <v>214</v>
      </c>
      <c r="AT55" s="195" t="s">
        <v>215</v>
      </c>
      <c r="AU55" s="195" t="s">
        <v>216</v>
      </c>
      <c r="AV55" s="195" t="s">
        <v>217</v>
      </c>
      <c r="AW55" s="195" t="s">
        <v>218</v>
      </c>
      <c r="AX55" s="195" t="s">
        <v>219</v>
      </c>
      <c r="AY55" s="195" t="s">
        <v>220</v>
      </c>
      <c r="AZ55" s="195" t="s">
        <v>221</v>
      </c>
      <c r="BA55" s="195" t="s">
        <v>222</v>
      </c>
      <c r="BB55" s="133" t="str">
        <f t="shared" si="22"/>
        <v/>
      </c>
      <c r="BC55" s="133" t="str">
        <f t="shared" si="23"/>
        <v/>
      </c>
      <c r="BD55" s="133" t="str">
        <f t="shared" si="24"/>
        <v/>
      </c>
      <c r="BE55" s="121" t="str">
        <f t="shared" si="25"/>
        <v/>
      </c>
      <c r="BF55" s="213">
        <f t="shared" si="37"/>
        <v>0</v>
      </c>
      <c r="BG55" s="121">
        <f t="shared" si="26"/>
        <v>0</v>
      </c>
      <c r="BH55" s="121">
        <f t="shared" si="27"/>
        <v>0</v>
      </c>
      <c r="BI55" s="121">
        <f t="shared" si="28"/>
        <v>0</v>
      </c>
      <c r="BJ55" s="214" t="str">
        <f t="shared" si="35"/>
        <v/>
      </c>
      <c r="BK55" s="127"/>
      <c r="BL55" s="127"/>
    </row>
    <row r="56" spans="1:64" ht="43.35" customHeight="1" thickTop="1" thickBot="1">
      <c r="A56" s="196">
        <v>25</v>
      </c>
      <c r="B56" s="197"/>
      <c r="C56" s="198"/>
      <c r="D56" s="199" t="str">
        <f t="shared" si="29"/>
        <v>組織　　コード</v>
      </c>
      <c r="E56" s="200"/>
      <c r="F56" s="201"/>
      <c r="G56" s="202" t="str">
        <f t="shared" si="10"/>
        <v>ブショ未入力</v>
      </c>
      <c r="H56" s="203"/>
      <c r="I56" s="201"/>
      <c r="J56" s="204" t="str">
        <f t="shared" si="0"/>
        <v>部署未入力</v>
      </c>
      <c r="K56" s="203"/>
      <c r="L56" s="201"/>
      <c r="M56" s="205" t="str">
        <f t="shared" si="1"/>
        <v>BUSHO未入力</v>
      </c>
      <c r="N56" s="206"/>
      <c r="O56" s="207"/>
      <c r="P56" s="208" t="str">
        <f t="shared" si="30"/>
        <v>NG</v>
      </c>
      <c r="Q56" s="209"/>
      <c r="R56" s="210"/>
      <c r="S56" s="211"/>
      <c r="T56" s="212" t="str">
        <f t="shared" si="31"/>
        <v/>
      </c>
      <c r="U56" s="192" t="str">
        <f t="shared" si="36"/>
        <v>NG</v>
      </c>
      <c r="V56" s="192" t="str">
        <f t="shared" si="32"/>
        <v>OK</v>
      </c>
      <c r="W56" s="193" t="str">
        <f t="shared" si="33"/>
        <v>判定中</v>
      </c>
      <c r="X56" s="121" t="str">
        <f t="shared" si="34"/>
        <v>NG</v>
      </c>
      <c r="Y56" s="121" t="str">
        <f t="shared" si="2"/>
        <v/>
      </c>
      <c r="Z56" s="121" t="str">
        <f t="shared" si="3"/>
        <v>年月日</v>
      </c>
      <c r="AA56" s="121" t="str">
        <f t="shared" si="4"/>
        <v/>
      </c>
      <c r="AB56" s="121" t="str">
        <f t="shared" si="5"/>
        <v/>
      </c>
      <c r="AC56" s="121" t="str">
        <f t="shared" si="6"/>
        <v/>
      </c>
      <c r="AD56" s="121" t="str">
        <f t="shared" si="7"/>
        <v/>
      </c>
      <c r="AE56" s="121" t="str">
        <f t="shared" si="8"/>
        <v/>
      </c>
      <c r="AF56" s="121" t="str">
        <f t="shared" si="9"/>
        <v/>
      </c>
      <c r="AG56" s="194" t="e">
        <f t="shared" si="11"/>
        <v>#VALUE!</v>
      </c>
      <c r="AH56" s="121" t="e">
        <f t="shared" si="12"/>
        <v>#VALUE!</v>
      </c>
      <c r="AI56" s="121" t="e">
        <f t="shared" si="13"/>
        <v>#VALUE!</v>
      </c>
      <c r="AJ56" s="121" t="e">
        <f t="shared" si="14"/>
        <v>#VALUE!</v>
      </c>
      <c r="AK56" s="121" t="e">
        <f t="shared" si="15"/>
        <v>#VALUE!</v>
      </c>
      <c r="AL56" s="121" t="str">
        <f t="shared" si="16"/>
        <v/>
      </c>
      <c r="AM56" s="121" t="str">
        <f t="shared" si="17"/>
        <v/>
      </c>
      <c r="AN56" s="121" t="str">
        <f t="shared" si="18"/>
        <v/>
      </c>
      <c r="AO56" s="121" t="str">
        <f t="shared" si="19"/>
        <v/>
      </c>
      <c r="AP56" s="121" t="str">
        <f t="shared" si="20"/>
        <v/>
      </c>
      <c r="AQ56" s="121" t="str">
        <f t="shared" si="21"/>
        <v/>
      </c>
      <c r="AR56" s="195" t="s">
        <v>213</v>
      </c>
      <c r="AS56" s="195" t="s">
        <v>214</v>
      </c>
      <c r="AT56" s="195" t="s">
        <v>215</v>
      </c>
      <c r="AU56" s="195" t="s">
        <v>216</v>
      </c>
      <c r="AV56" s="195" t="s">
        <v>217</v>
      </c>
      <c r="AW56" s="195" t="s">
        <v>218</v>
      </c>
      <c r="AX56" s="195" t="s">
        <v>219</v>
      </c>
      <c r="AY56" s="195" t="s">
        <v>220</v>
      </c>
      <c r="AZ56" s="195" t="s">
        <v>221</v>
      </c>
      <c r="BA56" s="195" t="s">
        <v>222</v>
      </c>
      <c r="BB56" s="133" t="str">
        <f t="shared" si="22"/>
        <v/>
      </c>
      <c r="BC56" s="133" t="str">
        <f t="shared" si="23"/>
        <v/>
      </c>
      <c r="BD56" s="133" t="str">
        <f t="shared" si="24"/>
        <v/>
      </c>
      <c r="BE56" s="121" t="str">
        <f t="shared" si="25"/>
        <v/>
      </c>
      <c r="BF56" s="213">
        <f t="shared" si="37"/>
        <v>0</v>
      </c>
      <c r="BG56" s="121">
        <f t="shared" si="26"/>
        <v>0</v>
      </c>
      <c r="BH56" s="121">
        <f t="shared" si="27"/>
        <v>0</v>
      </c>
      <c r="BI56" s="121">
        <f t="shared" si="28"/>
        <v>0</v>
      </c>
      <c r="BJ56" s="214" t="str">
        <f t="shared" si="35"/>
        <v/>
      </c>
      <c r="BK56" s="127"/>
      <c r="BL56" s="127"/>
    </row>
    <row r="57" spans="1:64" ht="43.35" customHeight="1" thickTop="1" thickBot="1">
      <c r="A57" s="196">
        <v>26</v>
      </c>
      <c r="B57" s="197"/>
      <c r="C57" s="198"/>
      <c r="D57" s="199" t="str">
        <f t="shared" si="29"/>
        <v>組織　　コード</v>
      </c>
      <c r="E57" s="200"/>
      <c r="F57" s="201"/>
      <c r="G57" s="202" t="str">
        <f t="shared" si="10"/>
        <v>ブショ未入力</v>
      </c>
      <c r="H57" s="203"/>
      <c r="I57" s="201"/>
      <c r="J57" s="204" t="str">
        <f t="shared" si="0"/>
        <v>部署未入力</v>
      </c>
      <c r="K57" s="203"/>
      <c r="L57" s="201"/>
      <c r="M57" s="205" t="str">
        <f t="shared" si="1"/>
        <v>BUSHO未入力</v>
      </c>
      <c r="N57" s="206"/>
      <c r="O57" s="207"/>
      <c r="P57" s="208" t="str">
        <f t="shared" si="30"/>
        <v>NG</v>
      </c>
      <c r="Q57" s="209"/>
      <c r="R57" s="210"/>
      <c r="S57" s="211"/>
      <c r="T57" s="212" t="str">
        <f t="shared" si="31"/>
        <v/>
      </c>
      <c r="U57" s="192" t="str">
        <f t="shared" si="36"/>
        <v>NG</v>
      </c>
      <c r="V57" s="192" t="str">
        <f t="shared" si="32"/>
        <v>OK</v>
      </c>
      <c r="W57" s="193" t="str">
        <f t="shared" si="33"/>
        <v>判定中</v>
      </c>
      <c r="X57" s="121" t="str">
        <f t="shared" si="34"/>
        <v>NG</v>
      </c>
      <c r="Y57" s="121" t="str">
        <f t="shared" si="2"/>
        <v/>
      </c>
      <c r="Z57" s="121" t="str">
        <f t="shared" si="3"/>
        <v>年月日</v>
      </c>
      <c r="AA57" s="121" t="str">
        <f t="shared" si="4"/>
        <v/>
      </c>
      <c r="AB57" s="121" t="str">
        <f t="shared" si="5"/>
        <v/>
      </c>
      <c r="AC57" s="121" t="str">
        <f t="shared" si="6"/>
        <v/>
      </c>
      <c r="AD57" s="121" t="str">
        <f t="shared" si="7"/>
        <v/>
      </c>
      <c r="AE57" s="121" t="str">
        <f t="shared" si="8"/>
        <v/>
      </c>
      <c r="AF57" s="121" t="str">
        <f t="shared" si="9"/>
        <v/>
      </c>
      <c r="AG57" s="194" t="e">
        <f t="shared" si="11"/>
        <v>#VALUE!</v>
      </c>
      <c r="AH57" s="121" t="e">
        <f t="shared" si="12"/>
        <v>#VALUE!</v>
      </c>
      <c r="AI57" s="121" t="e">
        <f t="shared" si="13"/>
        <v>#VALUE!</v>
      </c>
      <c r="AJ57" s="121" t="e">
        <f t="shared" si="14"/>
        <v>#VALUE!</v>
      </c>
      <c r="AK57" s="121" t="e">
        <f t="shared" si="15"/>
        <v>#VALUE!</v>
      </c>
      <c r="AL57" s="121" t="str">
        <f t="shared" si="16"/>
        <v/>
      </c>
      <c r="AM57" s="121" t="str">
        <f t="shared" si="17"/>
        <v/>
      </c>
      <c r="AN57" s="121" t="str">
        <f t="shared" si="18"/>
        <v/>
      </c>
      <c r="AO57" s="121" t="str">
        <f t="shared" si="19"/>
        <v/>
      </c>
      <c r="AP57" s="121" t="str">
        <f t="shared" si="20"/>
        <v/>
      </c>
      <c r="AQ57" s="121" t="str">
        <f t="shared" si="21"/>
        <v/>
      </c>
      <c r="AR57" s="195" t="s">
        <v>213</v>
      </c>
      <c r="AS57" s="195" t="s">
        <v>214</v>
      </c>
      <c r="AT57" s="195" t="s">
        <v>215</v>
      </c>
      <c r="AU57" s="195" t="s">
        <v>216</v>
      </c>
      <c r="AV57" s="195" t="s">
        <v>217</v>
      </c>
      <c r="AW57" s="195" t="s">
        <v>218</v>
      </c>
      <c r="AX57" s="195" t="s">
        <v>219</v>
      </c>
      <c r="AY57" s="195" t="s">
        <v>220</v>
      </c>
      <c r="AZ57" s="195" t="s">
        <v>221</v>
      </c>
      <c r="BA57" s="195" t="s">
        <v>222</v>
      </c>
      <c r="BB57" s="133" t="str">
        <f t="shared" si="22"/>
        <v/>
      </c>
      <c r="BC57" s="133" t="str">
        <f t="shared" si="23"/>
        <v/>
      </c>
      <c r="BD57" s="133" t="str">
        <f t="shared" si="24"/>
        <v/>
      </c>
      <c r="BE57" s="121" t="str">
        <f t="shared" si="25"/>
        <v/>
      </c>
      <c r="BF57" s="213">
        <f t="shared" si="37"/>
        <v>0</v>
      </c>
      <c r="BG57" s="121">
        <f t="shared" si="26"/>
        <v>0</v>
      </c>
      <c r="BH57" s="121">
        <f t="shared" si="27"/>
        <v>0</v>
      </c>
      <c r="BI57" s="121">
        <f t="shared" si="28"/>
        <v>0</v>
      </c>
      <c r="BJ57" s="214" t="str">
        <f t="shared" si="35"/>
        <v/>
      </c>
      <c r="BK57" s="127"/>
      <c r="BL57" s="127"/>
    </row>
    <row r="58" spans="1:64" ht="43.35" customHeight="1" thickTop="1" thickBot="1">
      <c r="A58" s="196">
        <v>27</v>
      </c>
      <c r="B58" s="197"/>
      <c r="C58" s="198"/>
      <c r="D58" s="199" t="str">
        <f t="shared" si="29"/>
        <v>組織　　コード</v>
      </c>
      <c r="E58" s="200"/>
      <c r="F58" s="201"/>
      <c r="G58" s="202" t="str">
        <f t="shared" si="10"/>
        <v>ブショ未入力</v>
      </c>
      <c r="H58" s="203"/>
      <c r="I58" s="201"/>
      <c r="J58" s="204" t="str">
        <f t="shared" si="0"/>
        <v>部署未入力</v>
      </c>
      <c r="K58" s="203"/>
      <c r="L58" s="201"/>
      <c r="M58" s="205" t="str">
        <f t="shared" si="1"/>
        <v>BUSHO未入力</v>
      </c>
      <c r="N58" s="206"/>
      <c r="O58" s="207"/>
      <c r="P58" s="208" t="str">
        <f t="shared" si="30"/>
        <v>NG</v>
      </c>
      <c r="Q58" s="209"/>
      <c r="R58" s="210"/>
      <c r="S58" s="211"/>
      <c r="T58" s="212" t="str">
        <f t="shared" si="31"/>
        <v/>
      </c>
      <c r="U58" s="192" t="str">
        <f t="shared" si="36"/>
        <v>NG</v>
      </c>
      <c r="V58" s="192" t="str">
        <f t="shared" si="32"/>
        <v>OK</v>
      </c>
      <c r="W58" s="193" t="str">
        <f t="shared" si="33"/>
        <v>判定中</v>
      </c>
      <c r="X58" s="121" t="str">
        <f t="shared" si="34"/>
        <v>NG</v>
      </c>
      <c r="Y58" s="121" t="str">
        <f t="shared" si="2"/>
        <v/>
      </c>
      <c r="Z58" s="121" t="str">
        <f t="shared" si="3"/>
        <v>年月日</v>
      </c>
      <c r="AA58" s="121" t="str">
        <f t="shared" si="4"/>
        <v/>
      </c>
      <c r="AB58" s="121" t="str">
        <f t="shared" si="5"/>
        <v/>
      </c>
      <c r="AC58" s="121" t="str">
        <f t="shared" si="6"/>
        <v/>
      </c>
      <c r="AD58" s="121" t="str">
        <f t="shared" si="7"/>
        <v/>
      </c>
      <c r="AE58" s="121" t="str">
        <f t="shared" si="8"/>
        <v/>
      </c>
      <c r="AF58" s="121" t="str">
        <f t="shared" si="9"/>
        <v/>
      </c>
      <c r="AG58" s="194" t="e">
        <f t="shared" si="11"/>
        <v>#VALUE!</v>
      </c>
      <c r="AH58" s="121" t="e">
        <f t="shared" si="12"/>
        <v>#VALUE!</v>
      </c>
      <c r="AI58" s="121" t="e">
        <f t="shared" si="13"/>
        <v>#VALUE!</v>
      </c>
      <c r="AJ58" s="121" t="e">
        <f t="shared" si="14"/>
        <v>#VALUE!</v>
      </c>
      <c r="AK58" s="121" t="e">
        <f t="shared" si="15"/>
        <v>#VALUE!</v>
      </c>
      <c r="AL58" s="121" t="str">
        <f t="shared" si="16"/>
        <v/>
      </c>
      <c r="AM58" s="121" t="str">
        <f t="shared" si="17"/>
        <v/>
      </c>
      <c r="AN58" s="121" t="str">
        <f t="shared" si="18"/>
        <v/>
      </c>
      <c r="AO58" s="121" t="str">
        <f t="shared" si="19"/>
        <v/>
      </c>
      <c r="AP58" s="121" t="str">
        <f t="shared" si="20"/>
        <v/>
      </c>
      <c r="AQ58" s="121" t="str">
        <f t="shared" si="21"/>
        <v/>
      </c>
      <c r="AR58" s="195" t="s">
        <v>213</v>
      </c>
      <c r="AS58" s="195" t="s">
        <v>214</v>
      </c>
      <c r="AT58" s="195" t="s">
        <v>215</v>
      </c>
      <c r="AU58" s="195" t="s">
        <v>216</v>
      </c>
      <c r="AV58" s="195" t="s">
        <v>217</v>
      </c>
      <c r="AW58" s="195" t="s">
        <v>218</v>
      </c>
      <c r="AX58" s="195" t="s">
        <v>219</v>
      </c>
      <c r="AY58" s="195" t="s">
        <v>220</v>
      </c>
      <c r="AZ58" s="195" t="s">
        <v>221</v>
      </c>
      <c r="BA58" s="195" t="s">
        <v>222</v>
      </c>
      <c r="BB58" s="133" t="str">
        <f t="shared" si="22"/>
        <v/>
      </c>
      <c r="BC58" s="133" t="str">
        <f t="shared" si="23"/>
        <v/>
      </c>
      <c r="BD58" s="133" t="str">
        <f t="shared" si="24"/>
        <v/>
      </c>
      <c r="BE58" s="121" t="str">
        <f t="shared" si="25"/>
        <v/>
      </c>
      <c r="BF58" s="213">
        <f t="shared" si="37"/>
        <v>0</v>
      </c>
      <c r="BG58" s="121">
        <f t="shared" si="26"/>
        <v>0</v>
      </c>
      <c r="BH58" s="121">
        <f t="shared" si="27"/>
        <v>0</v>
      </c>
      <c r="BI58" s="121">
        <f t="shared" si="28"/>
        <v>0</v>
      </c>
      <c r="BJ58" s="214" t="str">
        <f t="shared" si="35"/>
        <v/>
      </c>
      <c r="BK58" s="127"/>
      <c r="BL58" s="127"/>
    </row>
    <row r="59" spans="1:64" ht="43.35" customHeight="1" thickTop="1" thickBot="1">
      <c r="A59" s="196">
        <v>28</v>
      </c>
      <c r="B59" s="197"/>
      <c r="C59" s="198"/>
      <c r="D59" s="199" t="str">
        <f t="shared" si="29"/>
        <v>組織　　コード</v>
      </c>
      <c r="E59" s="200"/>
      <c r="F59" s="201"/>
      <c r="G59" s="202" t="str">
        <f t="shared" si="10"/>
        <v>ブショ未入力</v>
      </c>
      <c r="H59" s="203"/>
      <c r="I59" s="201"/>
      <c r="J59" s="204" t="str">
        <f t="shared" si="0"/>
        <v>部署未入力</v>
      </c>
      <c r="K59" s="203"/>
      <c r="L59" s="201"/>
      <c r="M59" s="205" t="str">
        <f t="shared" si="1"/>
        <v>BUSHO未入力</v>
      </c>
      <c r="N59" s="206"/>
      <c r="O59" s="207"/>
      <c r="P59" s="208" t="str">
        <f t="shared" si="30"/>
        <v>NG</v>
      </c>
      <c r="Q59" s="209"/>
      <c r="R59" s="210"/>
      <c r="S59" s="211"/>
      <c r="T59" s="212" t="str">
        <f t="shared" si="31"/>
        <v/>
      </c>
      <c r="U59" s="192" t="str">
        <f t="shared" si="36"/>
        <v>NG</v>
      </c>
      <c r="V59" s="192" t="str">
        <f t="shared" si="32"/>
        <v>OK</v>
      </c>
      <c r="W59" s="193" t="str">
        <f t="shared" si="33"/>
        <v>判定中</v>
      </c>
      <c r="X59" s="121" t="str">
        <f t="shared" si="34"/>
        <v>NG</v>
      </c>
      <c r="Y59" s="121" t="str">
        <f t="shared" si="2"/>
        <v/>
      </c>
      <c r="Z59" s="121" t="str">
        <f t="shared" si="3"/>
        <v>年月日</v>
      </c>
      <c r="AA59" s="121" t="str">
        <f t="shared" si="4"/>
        <v/>
      </c>
      <c r="AB59" s="121" t="str">
        <f t="shared" si="5"/>
        <v/>
      </c>
      <c r="AC59" s="121" t="str">
        <f t="shared" si="6"/>
        <v/>
      </c>
      <c r="AD59" s="121" t="str">
        <f t="shared" si="7"/>
        <v/>
      </c>
      <c r="AE59" s="121" t="str">
        <f t="shared" si="8"/>
        <v/>
      </c>
      <c r="AF59" s="121" t="str">
        <f t="shared" si="9"/>
        <v/>
      </c>
      <c r="AG59" s="194" t="e">
        <f t="shared" si="11"/>
        <v>#VALUE!</v>
      </c>
      <c r="AH59" s="121" t="e">
        <f t="shared" si="12"/>
        <v>#VALUE!</v>
      </c>
      <c r="AI59" s="121" t="e">
        <f t="shared" si="13"/>
        <v>#VALUE!</v>
      </c>
      <c r="AJ59" s="121" t="e">
        <f t="shared" si="14"/>
        <v>#VALUE!</v>
      </c>
      <c r="AK59" s="121" t="e">
        <f t="shared" si="15"/>
        <v>#VALUE!</v>
      </c>
      <c r="AL59" s="121" t="str">
        <f t="shared" si="16"/>
        <v/>
      </c>
      <c r="AM59" s="121" t="str">
        <f t="shared" si="17"/>
        <v/>
      </c>
      <c r="AN59" s="121" t="str">
        <f t="shared" si="18"/>
        <v/>
      </c>
      <c r="AO59" s="121" t="str">
        <f t="shared" si="19"/>
        <v/>
      </c>
      <c r="AP59" s="121" t="str">
        <f t="shared" si="20"/>
        <v/>
      </c>
      <c r="AQ59" s="121" t="str">
        <f t="shared" si="21"/>
        <v/>
      </c>
      <c r="AR59" s="195" t="s">
        <v>213</v>
      </c>
      <c r="AS59" s="195" t="s">
        <v>214</v>
      </c>
      <c r="AT59" s="195" t="s">
        <v>215</v>
      </c>
      <c r="AU59" s="195" t="s">
        <v>216</v>
      </c>
      <c r="AV59" s="195" t="s">
        <v>217</v>
      </c>
      <c r="AW59" s="195" t="s">
        <v>218</v>
      </c>
      <c r="AX59" s="195" t="s">
        <v>219</v>
      </c>
      <c r="AY59" s="195" t="s">
        <v>220</v>
      </c>
      <c r="AZ59" s="195" t="s">
        <v>221</v>
      </c>
      <c r="BA59" s="195" t="s">
        <v>222</v>
      </c>
      <c r="BB59" s="133" t="str">
        <f t="shared" si="22"/>
        <v/>
      </c>
      <c r="BC59" s="133" t="str">
        <f t="shared" si="23"/>
        <v/>
      </c>
      <c r="BD59" s="133" t="str">
        <f t="shared" si="24"/>
        <v/>
      </c>
      <c r="BE59" s="121" t="str">
        <f t="shared" si="25"/>
        <v/>
      </c>
      <c r="BF59" s="213">
        <f t="shared" si="37"/>
        <v>0</v>
      </c>
      <c r="BG59" s="121">
        <f t="shared" si="26"/>
        <v>0</v>
      </c>
      <c r="BH59" s="121">
        <f t="shared" si="27"/>
        <v>0</v>
      </c>
      <c r="BI59" s="121">
        <f t="shared" si="28"/>
        <v>0</v>
      </c>
      <c r="BJ59" s="214" t="str">
        <f t="shared" si="35"/>
        <v/>
      </c>
      <c r="BK59" s="127"/>
      <c r="BL59" s="127"/>
    </row>
    <row r="60" spans="1:64" ht="43.35" customHeight="1" thickTop="1" thickBot="1">
      <c r="A60" s="196">
        <v>29</v>
      </c>
      <c r="B60" s="197"/>
      <c r="C60" s="198"/>
      <c r="D60" s="199" t="str">
        <f t="shared" si="29"/>
        <v>組織　　コード</v>
      </c>
      <c r="E60" s="200"/>
      <c r="F60" s="201"/>
      <c r="G60" s="202" t="str">
        <f t="shared" si="10"/>
        <v>ブショ未入力</v>
      </c>
      <c r="H60" s="203"/>
      <c r="I60" s="201"/>
      <c r="J60" s="204" t="str">
        <f t="shared" si="0"/>
        <v>部署未入力</v>
      </c>
      <c r="K60" s="203"/>
      <c r="L60" s="201"/>
      <c r="M60" s="205" t="str">
        <f t="shared" si="1"/>
        <v>BUSHO未入力</v>
      </c>
      <c r="N60" s="206"/>
      <c r="O60" s="207"/>
      <c r="P60" s="208" t="str">
        <f t="shared" si="30"/>
        <v>NG</v>
      </c>
      <c r="Q60" s="209"/>
      <c r="R60" s="210"/>
      <c r="S60" s="211"/>
      <c r="T60" s="212" t="str">
        <f t="shared" si="31"/>
        <v/>
      </c>
      <c r="U60" s="192" t="str">
        <f t="shared" si="36"/>
        <v>NG</v>
      </c>
      <c r="V60" s="192" t="str">
        <f t="shared" si="32"/>
        <v>OK</v>
      </c>
      <c r="W60" s="193" t="str">
        <f t="shared" si="33"/>
        <v>判定中</v>
      </c>
      <c r="X60" s="121" t="str">
        <f t="shared" si="34"/>
        <v>NG</v>
      </c>
      <c r="Y60" s="121" t="str">
        <f t="shared" si="2"/>
        <v/>
      </c>
      <c r="Z60" s="121" t="str">
        <f t="shared" si="3"/>
        <v>年月日</v>
      </c>
      <c r="AA60" s="121" t="str">
        <f t="shared" si="4"/>
        <v/>
      </c>
      <c r="AB60" s="121" t="str">
        <f t="shared" si="5"/>
        <v/>
      </c>
      <c r="AC60" s="121" t="str">
        <f t="shared" si="6"/>
        <v/>
      </c>
      <c r="AD60" s="121" t="str">
        <f t="shared" si="7"/>
        <v/>
      </c>
      <c r="AE60" s="121" t="str">
        <f t="shared" si="8"/>
        <v/>
      </c>
      <c r="AF60" s="121" t="str">
        <f t="shared" si="9"/>
        <v/>
      </c>
      <c r="AG60" s="194" t="e">
        <f t="shared" si="11"/>
        <v>#VALUE!</v>
      </c>
      <c r="AH60" s="121" t="e">
        <f t="shared" si="12"/>
        <v>#VALUE!</v>
      </c>
      <c r="AI60" s="121" t="e">
        <f t="shared" si="13"/>
        <v>#VALUE!</v>
      </c>
      <c r="AJ60" s="121" t="e">
        <f t="shared" si="14"/>
        <v>#VALUE!</v>
      </c>
      <c r="AK60" s="121" t="e">
        <f t="shared" si="15"/>
        <v>#VALUE!</v>
      </c>
      <c r="AL60" s="121" t="str">
        <f t="shared" si="16"/>
        <v/>
      </c>
      <c r="AM60" s="121" t="str">
        <f t="shared" si="17"/>
        <v/>
      </c>
      <c r="AN60" s="121" t="str">
        <f t="shared" si="18"/>
        <v/>
      </c>
      <c r="AO60" s="121" t="str">
        <f t="shared" si="19"/>
        <v/>
      </c>
      <c r="AP60" s="121" t="str">
        <f t="shared" si="20"/>
        <v/>
      </c>
      <c r="AQ60" s="121" t="str">
        <f t="shared" si="21"/>
        <v/>
      </c>
      <c r="AR60" s="195" t="s">
        <v>213</v>
      </c>
      <c r="AS60" s="195" t="s">
        <v>214</v>
      </c>
      <c r="AT60" s="195" t="s">
        <v>215</v>
      </c>
      <c r="AU60" s="195" t="s">
        <v>216</v>
      </c>
      <c r="AV60" s="195" t="s">
        <v>217</v>
      </c>
      <c r="AW60" s="195" t="s">
        <v>218</v>
      </c>
      <c r="AX60" s="195" t="s">
        <v>219</v>
      </c>
      <c r="AY60" s="195" t="s">
        <v>220</v>
      </c>
      <c r="AZ60" s="195" t="s">
        <v>221</v>
      </c>
      <c r="BA60" s="195" t="s">
        <v>222</v>
      </c>
      <c r="BB60" s="133" t="str">
        <f t="shared" si="22"/>
        <v/>
      </c>
      <c r="BC60" s="133" t="str">
        <f t="shared" si="23"/>
        <v/>
      </c>
      <c r="BD60" s="133" t="str">
        <f t="shared" si="24"/>
        <v/>
      </c>
      <c r="BE60" s="121" t="str">
        <f t="shared" si="25"/>
        <v/>
      </c>
      <c r="BF60" s="213">
        <f t="shared" si="37"/>
        <v>0</v>
      </c>
      <c r="BG60" s="121">
        <f t="shared" si="26"/>
        <v>0</v>
      </c>
      <c r="BH60" s="121">
        <f t="shared" si="27"/>
        <v>0</v>
      </c>
      <c r="BI60" s="121">
        <f t="shared" si="28"/>
        <v>0</v>
      </c>
      <c r="BJ60" s="214" t="str">
        <f t="shared" si="35"/>
        <v/>
      </c>
      <c r="BK60" s="127"/>
      <c r="BL60" s="127"/>
    </row>
    <row r="61" spans="1:64" ht="43.35" customHeight="1" thickTop="1" thickBot="1">
      <c r="A61" s="196">
        <v>30</v>
      </c>
      <c r="B61" s="197"/>
      <c r="C61" s="198"/>
      <c r="D61" s="199" t="str">
        <f t="shared" si="29"/>
        <v>組織　　コード</v>
      </c>
      <c r="E61" s="200"/>
      <c r="F61" s="201"/>
      <c r="G61" s="202" t="str">
        <f t="shared" si="10"/>
        <v>ブショ未入力</v>
      </c>
      <c r="H61" s="203"/>
      <c r="I61" s="201"/>
      <c r="J61" s="204" t="str">
        <f t="shared" si="0"/>
        <v>部署未入力</v>
      </c>
      <c r="K61" s="203"/>
      <c r="L61" s="201"/>
      <c r="M61" s="205" t="str">
        <f t="shared" si="1"/>
        <v>BUSHO未入力</v>
      </c>
      <c r="N61" s="206"/>
      <c r="O61" s="207"/>
      <c r="P61" s="208" t="str">
        <f t="shared" si="30"/>
        <v>NG</v>
      </c>
      <c r="Q61" s="209"/>
      <c r="R61" s="210"/>
      <c r="S61" s="211"/>
      <c r="T61" s="212" t="str">
        <f t="shared" si="31"/>
        <v/>
      </c>
      <c r="U61" s="192" t="str">
        <f t="shared" si="36"/>
        <v>NG</v>
      </c>
      <c r="V61" s="192" t="str">
        <f t="shared" si="32"/>
        <v>OK</v>
      </c>
      <c r="W61" s="193" t="str">
        <f t="shared" si="33"/>
        <v>判定中</v>
      </c>
      <c r="X61" s="121" t="str">
        <f t="shared" si="34"/>
        <v>NG</v>
      </c>
      <c r="Y61" s="121" t="str">
        <f t="shared" si="2"/>
        <v/>
      </c>
      <c r="Z61" s="121" t="str">
        <f t="shared" si="3"/>
        <v>年月日</v>
      </c>
      <c r="AA61" s="121" t="str">
        <f t="shared" si="4"/>
        <v/>
      </c>
      <c r="AB61" s="121" t="str">
        <f t="shared" si="5"/>
        <v/>
      </c>
      <c r="AC61" s="121" t="str">
        <f t="shared" si="6"/>
        <v/>
      </c>
      <c r="AD61" s="121" t="str">
        <f t="shared" si="7"/>
        <v/>
      </c>
      <c r="AE61" s="121" t="str">
        <f t="shared" si="8"/>
        <v/>
      </c>
      <c r="AF61" s="121" t="str">
        <f t="shared" si="9"/>
        <v/>
      </c>
      <c r="AG61" s="194" t="e">
        <f t="shared" si="11"/>
        <v>#VALUE!</v>
      </c>
      <c r="AH61" s="121" t="e">
        <f t="shared" si="12"/>
        <v>#VALUE!</v>
      </c>
      <c r="AI61" s="121" t="e">
        <f t="shared" si="13"/>
        <v>#VALUE!</v>
      </c>
      <c r="AJ61" s="121" t="e">
        <f t="shared" si="14"/>
        <v>#VALUE!</v>
      </c>
      <c r="AK61" s="121" t="e">
        <f t="shared" si="15"/>
        <v>#VALUE!</v>
      </c>
      <c r="AL61" s="121" t="str">
        <f t="shared" si="16"/>
        <v/>
      </c>
      <c r="AM61" s="121" t="str">
        <f t="shared" si="17"/>
        <v/>
      </c>
      <c r="AN61" s="121" t="str">
        <f t="shared" si="18"/>
        <v/>
      </c>
      <c r="AO61" s="121" t="str">
        <f t="shared" si="19"/>
        <v/>
      </c>
      <c r="AP61" s="121" t="str">
        <f t="shared" si="20"/>
        <v/>
      </c>
      <c r="AQ61" s="121" t="str">
        <f t="shared" si="21"/>
        <v/>
      </c>
      <c r="AR61" s="195" t="s">
        <v>213</v>
      </c>
      <c r="AS61" s="195" t="s">
        <v>214</v>
      </c>
      <c r="AT61" s="195" t="s">
        <v>215</v>
      </c>
      <c r="AU61" s="195" t="s">
        <v>216</v>
      </c>
      <c r="AV61" s="195" t="s">
        <v>217</v>
      </c>
      <c r="AW61" s="195" t="s">
        <v>218</v>
      </c>
      <c r="AX61" s="195" t="s">
        <v>219</v>
      </c>
      <c r="AY61" s="195" t="s">
        <v>220</v>
      </c>
      <c r="AZ61" s="195" t="s">
        <v>221</v>
      </c>
      <c r="BA61" s="195" t="s">
        <v>222</v>
      </c>
      <c r="BB61" s="133" t="str">
        <f t="shared" si="22"/>
        <v/>
      </c>
      <c r="BC61" s="133" t="str">
        <f t="shared" si="23"/>
        <v/>
      </c>
      <c r="BD61" s="133" t="str">
        <f t="shared" si="24"/>
        <v/>
      </c>
      <c r="BE61" s="121" t="str">
        <f t="shared" si="25"/>
        <v/>
      </c>
      <c r="BF61" s="213">
        <f t="shared" si="37"/>
        <v>0</v>
      </c>
      <c r="BG61" s="121">
        <f t="shared" si="26"/>
        <v>0</v>
      </c>
      <c r="BH61" s="121">
        <f t="shared" si="27"/>
        <v>0</v>
      </c>
      <c r="BI61" s="121">
        <f t="shared" si="28"/>
        <v>0</v>
      </c>
      <c r="BJ61" s="214" t="str">
        <f t="shared" si="35"/>
        <v/>
      </c>
      <c r="BK61" s="127"/>
      <c r="BL61" s="127"/>
    </row>
    <row r="62" spans="1:64" ht="43.35" customHeight="1" thickTop="1" thickBot="1">
      <c r="A62" s="196">
        <v>31</v>
      </c>
      <c r="B62" s="197"/>
      <c r="C62" s="198"/>
      <c r="D62" s="199" t="str">
        <f t="shared" si="29"/>
        <v>組織　　コード</v>
      </c>
      <c r="E62" s="200"/>
      <c r="F62" s="201"/>
      <c r="G62" s="202" t="str">
        <f t="shared" si="10"/>
        <v>ブショ未入力</v>
      </c>
      <c r="H62" s="203"/>
      <c r="I62" s="201"/>
      <c r="J62" s="204" t="str">
        <f t="shared" si="0"/>
        <v>部署未入力</v>
      </c>
      <c r="K62" s="203"/>
      <c r="L62" s="201"/>
      <c r="M62" s="205" t="str">
        <f t="shared" si="1"/>
        <v>BUSHO未入力</v>
      </c>
      <c r="N62" s="206"/>
      <c r="O62" s="207"/>
      <c r="P62" s="208" t="str">
        <f t="shared" si="30"/>
        <v>NG</v>
      </c>
      <c r="Q62" s="209"/>
      <c r="R62" s="210"/>
      <c r="S62" s="211"/>
      <c r="T62" s="212" t="str">
        <f t="shared" si="31"/>
        <v/>
      </c>
      <c r="U62" s="192" t="str">
        <f t="shared" si="36"/>
        <v>NG</v>
      </c>
      <c r="V62" s="192" t="str">
        <f t="shared" si="32"/>
        <v>OK</v>
      </c>
      <c r="W62" s="193" t="str">
        <f t="shared" si="33"/>
        <v>判定中</v>
      </c>
      <c r="X62" s="121" t="str">
        <f t="shared" si="34"/>
        <v>NG</v>
      </c>
      <c r="Y62" s="121" t="str">
        <f t="shared" si="2"/>
        <v/>
      </c>
      <c r="Z62" s="121" t="str">
        <f t="shared" si="3"/>
        <v>年月日</v>
      </c>
      <c r="AA62" s="121" t="str">
        <f t="shared" si="4"/>
        <v/>
      </c>
      <c r="AB62" s="121" t="str">
        <f t="shared" si="5"/>
        <v/>
      </c>
      <c r="AC62" s="121" t="str">
        <f t="shared" si="6"/>
        <v/>
      </c>
      <c r="AD62" s="121" t="str">
        <f t="shared" si="7"/>
        <v/>
      </c>
      <c r="AE62" s="121" t="str">
        <f t="shared" si="8"/>
        <v/>
      </c>
      <c r="AF62" s="121" t="str">
        <f t="shared" si="9"/>
        <v/>
      </c>
      <c r="AG62" s="194" t="e">
        <f t="shared" si="11"/>
        <v>#VALUE!</v>
      </c>
      <c r="AH62" s="121" t="e">
        <f t="shared" si="12"/>
        <v>#VALUE!</v>
      </c>
      <c r="AI62" s="121" t="e">
        <f t="shared" si="13"/>
        <v>#VALUE!</v>
      </c>
      <c r="AJ62" s="121" t="e">
        <f t="shared" si="14"/>
        <v>#VALUE!</v>
      </c>
      <c r="AK62" s="121" t="e">
        <f t="shared" si="15"/>
        <v>#VALUE!</v>
      </c>
      <c r="AL62" s="121" t="str">
        <f t="shared" si="16"/>
        <v/>
      </c>
      <c r="AM62" s="121" t="str">
        <f t="shared" si="17"/>
        <v/>
      </c>
      <c r="AN62" s="121" t="str">
        <f t="shared" si="18"/>
        <v/>
      </c>
      <c r="AO62" s="121" t="str">
        <f t="shared" si="19"/>
        <v/>
      </c>
      <c r="AP62" s="121" t="str">
        <f t="shared" si="20"/>
        <v/>
      </c>
      <c r="AQ62" s="121" t="str">
        <f t="shared" si="21"/>
        <v/>
      </c>
      <c r="AR62" s="195" t="s">
        <v>213</v>
      </c>
      <c r="AS62" s="195" t="s">
        <v>214</v>
      </c>
      <c r="AT62" s="195" t="s">
        <v>215</v>
      </c>
      <c r="AU62" s="195" t="s">
        <v>216</v>
      </c>
      <c r="AV62" s="195" t="s">
        <v>217</v>
      </c>
      <c r="AW62" s="195" t="s">
        <v>218</v>
      </c>
      <c r="AX62" s="195" t="s">
        <v>219</v>
      </c>
      <c r="AY62" s="195" t="s">
        <v>220</v>
      </c>
      <c r="AZ62" s="195" t="s">
        <v>221</v>
      </c>
      <c r="BA62" s="195" t="s">
        <v>222</v>
      </c>
      <c r="BB62" s="133" t="str">
        <f t="shared" si="22"/>
        <v/>
      </c>
      <c r="BC62" s="133" t="str">
        <f t="shared" si="23"/>
        <v/>
      </c>
      <c r="BD62" s="133" t="str">
        <f t="shared" si="24"/>
        <v/>
      </c>
      <c r="BE62" s="121" t="str">
        <f t="shared" si="25"/>
        <v/>
      </c>
      <c r="BF62" s="213">
        <f t="shared" si="37"/>
        <v>0</v>
      </c>
      <c r="BG62" s="121">
        <f t="shared" si="26"/>
        <v>0</v>
      </c>
      <c r="BH62" s="121">
        <f t="shared" si="27"/>
        <v>0</v>
      </c>
      <c r="BI62" s="121">
        <f t="shared" si="28"/>
        <v>0</v>
      </c>
      <c r="BJ62" s="214" t="str">
        <f t="shared" si="35"/>
        <v/>
      </c>
      <c r="BK62" s="127"/>
      <c r="BL62" s="127"/>
    </row>
    <row r="63" spans="1:64" ht="43.35" customHeight="1" thickTop="1" thickBot="1">
      <c r="A63" s="196">
        <v>32</v>
      </c>
      <c r="B63" s="197"/>
      <c r="C63" s="198"/>
      <c r="D63" s="199" t="str">
        <f t="shared" si="29"/>
        <v>組織　　コード</v>
      </c>
      <c r="E63" s="200"/>
      <c r="F63" s="201"/>
      <c r="G63" s="202" t="str">
        <f t="shared" si="10"/>
        <v>ブショ未入力</v>
      </c>
      <c r="H63" s="203"/>
      <c r="I63" s="201"/>
      <c r="J63" s="204" t="str">
        <f t="shared" si="0"/>
        <v>部署未入力</v>
      </c>
      <c r="K63" s="203"/>
      <c r="L63" s="201"/>
      <c r="M63" s="205" t="str">
        <f t="shared" si="1"/>
        <v>BUSHO未入力</v>
      </c>
      <c r="N63" s="206"/>
      <c r="O63" s="207"/>
      <c r="P63" s="208" t="str">
        <f t="shared" si="30"/>
        <v>NG</v>
      </c>
      <c r="Q63" s="209"/>
      <c r="R63" s="210"/>
      <c r="S63" s="211"/>
      <c r="T63" s="212" t="str">
        <f t="shared" si="31"/>
        <v/>
      </c>
      <c r="U63" s="192" t="str">
        <f t="shared" si="36"/>
        <v>NG</v>
      </c>
      <c r="V63" s="192" t="str">
        <f t="shared" si="32"/>
        <v>OK</v>
      </c>
      <c r="W63" s="193" t="str">
        <f t="shared" si="33"/>
        <v>判定中</v>
      </c>
      <c r="X63" s="121" t="str">
        <f t="shared" si="34"/>
        <v>NG</v>
      </c>
      <c r="Y63" s="121" t="str">
        <f t="shared" si="2"/>
        <v/>
      </c>
      <c r="Z63" s="121" t="str">
        <f t="shared" si="3"/>
        <v>年月日</v>
      </c>
      <c r="AA63" s="121" t="str">
        <f t="shared" si="4"/>
        <v/>
      </c>
      <c r="AB63" s="121" t="str">
        <f t="shared" si="5"/>
        <v/>
      </c>
      <c r="AC63" s="121" t="str">
        <f t="shared" si="6"/>
        <v/>
      </c>
      <c r="AD63" s="121" t="str">
        <f t="shared" si="7"/>
        <v/>
      </c>
      <c r="AE63" s="121" t="str">
        <f t="shared" si="8"/>
        <v/>
      </c>
      <c r="AF63" s="121" t="str">
        <f t="shared" si="9"/>
        <v/>
      </c>
      <c r="AG63" s="194" t="e">
        <f t="shared" si="11"/>
        <v>#VALUE!</v>
      </c>
      <c r="AH63" s="121" t="e">
        <f t="shared" si="12"/>
        <v>#VALUE!</v>
      </c>
      <c r="AI63" s="121" t="e">
        <f t="shared" si="13"/>
        <v>#VALUE!</v>
      </c>
      <c r="AJ63" s="121" t="e">
        <f t="shared" si="14"/>
        <v>#VALUE!</v>
      </c>
      <c r="AK63" s="121" t="e">
        <f t="shared" si="15"/>
        <v>#VALUE!</v>
      </c>
      <c r="AL63" s="121" t="str">
        <f t="shared" si="16"/>
        <v/>
      </c>
      <c r="AM63" s="121" t="str">
        <f t="shared" si="17"/>
        <v/>
      </c>
      <c r="AN63" s="121" t="str">
        <f t="shared" si="18"/>
        <v/>
      </c>
      <c r="AO63" s="121" t="str">
        <f t="shared" si="19"/>
        <v/>
      </c>
      <c r="AP63" s="121" t="str">
        <f t="shared" si="20"/>
        <v/>
      </c>
      <c r="AQ63" s="121" t="str">
        <f t="shared" si="21"/>
        <v/>
      </c>
      <c r="AR63" s="195" t="s">
        <v>213</v>
      </c>
      <c r="AS63" s="195" t="s">
        <v>214</v>
      </c>
      <c r="AT63" s="195" t="s">
        <v>215</v>
      </c>
      <c r="AU63" s="195" t="s">
        <v>216</v>
      </c>
      <c r="AV63" s="195" t="s">
        <v>217</v>
      </c>
      <c r="AW63" s="195" t="s">
        <v>218</v>
      </c>
      <c r="AX63" s="195" t="s">
        <v>219</v>
      </c>
      <c r="AY63" s="195" t="s">
        <v>220</v>
      </c>
      <c r="AZ63" s="195" t="s">
        <v>221</v>
      </c>
      <c r="BA63" s="195" t="s">
        <v>222</v>
      </c>
      <c r="BB63" s="133" t="str">
        <f t="shared" si="22"/>
        <v/>
      </c>
      <c r="BC63" s="133" t="str">
        <f t="shared" si="23"/>
        <v/>
      </c>
      <c r="BD63" s="133" t="str">
        <f t="shared" si="24"/>
        <v/>
      </c>
      <c r="BE63" s="121" t="str">
        <f t="shared" si="25"/>
        <v/>
      </c>
      <c r="BF63" s="213">
        <f t="shared" si="37"/>
        <v>0</v>
      </c>
      <c r="BG63" s="121">
        <f t="shared" si="26"/>
        <v>0</v>
      </c>
      <c r="BH63" s="121">
        <f t="shared" si="27"/>
        <v>0</v>
      </c>
      <c r="BI63" s="121">
        <f t="shared" si="28"/>
        <v>0</v>
      </c>
      <c r="BJ63" s="214" t="str">
        <f t="shared" si="35"/>
        <v/>
      </c>
      <c r="BK63" s="127"/>
      <c r="BL63" s="127"/>
    </row>
    <row r="64" spans="1:64" ht="43.35" customHeight="1" thickTop="1" thickBot="1">
      <c r="A64" s="196">
        <v>33</v>
      </c>
      <c r="B64" s="197"/>
      <c r="C64" s="198"/>
      <c r="D64" s="199" t="str">
        <f t="shared" si="29"/>
        <v>組織　　コード</v>
      </c>
      <c r="E64" s="200"/>
      <c r="F64" s="201"/>
      <c r="G64" s="202" t="str">
        <f t="shared" si="10"/>
        <v>ブショ未入力</v>
      </c>
      <c r="H64" s="203"/>
      <c r="I64" s="201"/>
      <c r="J64" s="204" t="str">
        <f t="shared" si="0"/>
        <v>部署未入力</v>
      </c>
      <c r="K64" s="203"/>
      <c r="L64" s="201"/>
      <c r="M64" s="205" t="str">
        <f t="shared" si="1"/>
        <v>BUSHO未入力</v>
      </c>
      <c r="N64" s="206"/>
      <c r="O64" s="207"/>
      <c r="P64" s="208" t="str">
        <f t="shared" si="30"/>
        <v>NG</v>
      </c>
      <c r="Q64" s="209"/>
      <c r="R64" s="210"/>
      <c r="S64" s="211"/>
      <c r="T64" s="212" t="str">
        <f t="shared" si="31"/>
        <v/>
      </c>
      <c r="U64" s="192" t="str">
        <f t="shared" si="36"/>
        <v>NG</v>
      </c>
      <c r="V64" s="192" t="str">
        <f t="shared" si="32"/>
        <v>OK</v>
      </c>
      <c r="W64" s="193" t="str">
        <f t="shared" si="33"/>
        <v>判定中</v>
      </c>
      <c r="X64" s="121" t="str">
        <f t="shared" si="34"/>
        <v>NG</v>
      </c>
      <c r="Y64" s="121" t="str">
        <f t="shared" si="2"/>
        <v/>
      </c>
      <c r="Z64" s="121" t="str">
        <f t="shared" si="3"/>
        <v>年月日</v>
      </c>
      <c r="AA64" s="121" t="str">
        <f t="shared" si="4"/>
        <v/>
      </c>
      <c r="AB64" s="121" t="str">
        <f t="shared" si="5"/>
        <v/>
      </c>
      <c r="AC64" s="121" t="str">
        <f t="shared" si="6"/>
        <v/>
      </c>
      <c r="AD64" s="121" t="str">
        <f t="shared" si="7"/>
        <v/>
      </c>
      <c r="AE64" s="121" t="str">
        <f t="shared" si="8"/>
        <v/>
      </c>
      <c r="AF64" s="121" t="str">
        <f t="shared" si="9"/>
        <v/>
      </c>
      <c r="AG64" s="194" t="e">
        <f t="shared" si="11"/>
        <v>#VALUE!</v>
      </c>
      <c r="AH64" s="121" t="e">
        <f t="shared" si="12"/>
        <v>#VALUE!</v>
      </c>
      <c r="AI64" s="121" t="e">
        <f t="shared" si="13"/>
        <v>#VALUE!</v>
      </c>
      <c r="AJ64" s="121" t="e">
        <f t="shared" si="14"/>
        <v>#VALUE!</v>
      </c>
      <c r="AK64" s="121" t="e">
        <f t="shared" si="15"/>
        <v>#VALUE!</v>
      </c>
      <c r="AL64" s="121" t="str">
        <f t="shared" si="16"/>
        <v/>
      </c>
      <c r="AM64" s="121" t="str">
        <f t="shared" si="17"/>
        <v/>
      </c>
      <c r="AN64" s="121" t="str">
        <f t="shared" si="18"/>
        <v/>
      </c>
      <c r="AO64" s="121" t="str">
        <f t="shared" si="19"/>
        <v/>
      </c>
      <c r="AP64" s="121" t="str">
        <f t="shared" si="20"/>
        <v/>
      </c>
      <c r="AQ64" s="121" t="str">
        <f t="shared" si="21"/>
        <v/>
      </c>
      <c r="AR64" s="195" t="s">
        <v>213</v>
      </c>
      <c r="AS64" s="195" t="s">
        <v>214</v>
      </c>
      <c r="AT64" s="195" t="s">
        <v>215</v>
      </c>
      <c r="AU64" s="195" t="s">
        <v>216</v>
      </c>
      <c r="AV64" s="195" t="s">
        <v>217</v>
      </c>
      <c r="AW64" s="195" t="s">
        <v>218</v>
      </c>
      <c r="AX64" s="195" t="s">
        <v>219</v>
      </c>
      <c r="AY64" s="195" t="s">
        <v>220</v>
      </c>
      <c r="AZ64" s="195" t="s">
        <v>221</v>
      </c>
      <c r="BA64" s="195" t="s">
        <v>222</v>
      </c>
      <c r="BB64" s="133" t="str">
        <f t="shared" si="22"/>
        <v/>
      </c>
      <c r="BC64" s="133" t="str">
        <f t="shared" si="23"/>
        <v/>
      </c>
      <c r="BD64" s="133" t="str">
        <f t="shared" si="24"/>
        <v/>
      </c>
      <c r="BE64" s="121" t="str">
        <f t="shared" si="25"/>
        <v/>
      </c>
      <c r="BF64" s="213">
        <f t="shared" si="37"/>
        <v>0</v>
      </c>
      <c r="BG64" s="121">
        <f t="shared" si="26"/>
        <v>0</v>
      </c>
      <c r="BH64" s="121">
        <f t="shared" si="27"/>
        <v>0</v>
      </c>
      <c r="BI64" s="121">
        <f t="shared" si="28"/>
        <v>0</v>
      </c>
      <c r="BJ64" s="214" t="str">
        <f t="shared" si="35"/>
        <v/>
      </c>
      <c r="BK64" s="127"/>
      <c r="BL64" s="127"/>
    </row>
    <row r="65" spans="1:64" ht="43.35" customHeight="1" thickTop="1" thickBot="1">
      <c r="A65" s="196">
        <v>34</v>
      </c>
      <c r="B65" s="197"/>
      <c r="C65" s="198"/>
      <c r="D65" s="199" t="str">
        <f t="shared" si="29"/>
        <v>組織　　コード</v>
      </c>
      <c r="E65" s="200"/>
      <c r="F65" s="201"/>
      <c r="G65" s="202" t="str">
        <f t="shared" si="10"/>
        <v>ブショ未入力</v>
      </c>
      <c r="H65" s="203"/>
      <c r="I65" s="201"/>
      <c r="J65" s="204" t="str">
        <f t="shared" si="0"/>
        <v>部署未入力</v>
      </c>
      <c r="K65" s="203"/>
      <c r="L65" s="201"/>
      <c r="M65" s="205" t="str">
        <f t="shared" si="1"/>
        <v>BUSHO未入力</v>
      </c>
      <c r="N65" s="206"/>
      <c r="O65" s="207"/>
      <c r="P65" s="208" t="str">
        <f t="shared" si="30"/>
        <v>NG</v>
      </c>
      <c r="Q65" s="209"/>
      <c r="R65" s="210"/>
      <c r="S65" s="211"/>
      <c r="T65" s="212" t="str">
        <f t="shared" si="31"/>
        <v/>
      </c>
      <c r="U65" s="192" t="str">
        <f t="shared" si="36"/>
        <v>NG</v>
      </c>
      <c r="V65" s="192" t="str">
        <f t="shared" si="32"/>
        <v>OK</v>
      </c>
      <c r="W65" s="193" t="str">
        <f t="shared" si="33"/>
        <v>判定中</v>
      </c>
      <c r="X65" s="121" t="str">
        <f t="shared" si="34"/>
        <v>NG</v>
      </c>
      <c r="Y65" s="121" t="str">
        <f t="shared" si="2"/>
        <v/>
      </c>
      <c r="Z65" s="121" t="str">
        <f t="shared" si="3"/>
        <v>年月日</v>
      </c>
      <c r="AA65" s="121" t="str">
        <f t="shared" si="4"/>
        <v/>
      </c>
      <c r="AB65" s="121" t="str">
        <f t="shared" si="5"/>
        <v/>
      </c>
      <c r="AC65" s="121" t="str">
        <f t="shared" si="6"/>
        <v/>
      </c>
      <c r="AD65" s="121" t="str">
        <f t="shared" si="7"/>
        <v/>
      </c>
      <c r="AE65" s="121" t="str">
        <f t="shared" si="8"/>
        <v/>
      </c>
      <c r="AF65" s="121" t="str">
        <f t="shared" si="9"/>
        <v/>
      </c>
      <c r="AG65" s="194" t="e">
        <f t="shared" si="11"/>
        <v>#VALUE!</v>
      </c>
      <c r="AH65" s="121" t="e">
        <f t="shared" si="12"/>
        <v>#VALUE!</v>
      </c>
      <c r="AI65" s="121" t="e">
        <f t="shared" si="13"/>
        <v>#VALUE!</v>
      </c>
      <c r="AJ65" s="121" t="e">
        <f t="shared" si="14"/>
        <v>#VALUE!</v>
      </c>
      <c r="AK65" s="121" t="e">
        <f t="shared" si="15"/>
        <v>#VALUE!</v>
      </c>
      <c r="AL65" s="121" t="str">
        <f t="shared" si="16"/>
        <v/>
      </c>
      <c r="AM65" s="121" t="str">
        <f t="shared" si="17"/>
        <v/>
      </c>
      <c r="AN65" s="121" t="str">
        <f t="shared" si="18"/>
        <v/>
      </c>
      <c r="AO65" s="121" t="str">
        <f t="shared" si="19"/>
        <v/>
      </c>
      <c r="AP65" s="121" t="str">
        <f t="shared" si="20"/>
        <v/>
      </c>
      <c r="AQ65" s="121" t="str">
        <f t="shared" si="21"/>
        <v/>
      </c>
      <c r="AR65" s="195" t="s">
        <v>213</v>
      </c>
      <c r="AS65" s="195" t="s">
        <v>214</v>
      </c>
      <c r="AT65" s="195" t="s">
        <v>215</v>
      </c>
      <c r="AU65" s="195" t="s">
        <v>216</v>
      </c>
      <c r="AV65" s="195" t="s">
        <v>217</v>
      </c>
      <c r="AW65" s="195" t="s">
        <v>218</v>
      </c>
      <c r="AX65" s="195" t="s">
        <v>219</v>
      </c>
      <c r="AY65" s="195" t="s">
        <v>220</v>
      </c>
      <c r="AZ65" s="195" t="s">
        <v>221</v>
      </c>
      <c r="BA65" s="195" t="s">
        <v>222</v>
      </c>
      <c r="BB65" s="133" t="str">
        <f t="shared" si="22"/>
        <v/>
      </c>
      <c r="BC65" s="133" t="str">
        <f t="shared" si="23"/>
        <v/>
      </c>
      <c r="BD65" s="133" t="str">
        <f t="shared" si="24"/>
        <v/>
      </c>
      <c r="BE65" s="121" t="str">
        <f t="shared" si="25"/>
        <v/>
      </c>
      <c r="BF65" s="213">
        <f t="shared" si="37"/>
        <v>0</v>
      </c>
      <c r="BG65" s="121">
        <f t="shared" si="26"/>
        <v>0</v>
      </c>
      <c r="BH65" s="121">
        <f t="shared" si="27"/>
        <v>0</v>
      </c>
      <c r="BI65" s="121">
        <f t="shared" si="28"/>
        <v>0</v>
      </c>
      <c r="BJ65" s="214" t="str">
        <f t="shared" si="35"/>
        <v/>
      </c>
      <c r="BK65" s="127"/>
      <c r="BL65" s="127"/>
    </row>
    <row r="66" spans="1:64" ht="43.35" customHeight="1" thickTop="1" thickBot="1">
      <c r="A66" s="196">
        <v>35</v>
      </c>
      <c r="B66" s="197"/>
      <c r="C66" s="198"/>
      <c r="D66" s="199" t="str">
        <f t="shared" si="29"/>
        <v>組織　　コード</v>
      </c>
      <c r="E66" s="200"/>
      <c r="F66" s="201"/>
      <c r="G66" s="202" t="str">
        <f t="shared" si="10"/>
        <v>ブショ未入力</v>
      </c>
      <c r="H66" s="203"/>
      <c r="I66" s="201"/>
      <c r="J66" s="204" t="str">
        <f t="shared" si="0"/>
        <v>部署未入力</v>
      </c>
      <c r="K66" s="203"/>
      <c r="L66" s="201"/>
      <c r="M66" s="205" t="str">
        <f t="shared" si="1"/>
        <v>BUSHO未入力</v>
      </c>
      <c r="N66" s="206"/>
      <c r="O66" s="207"/>
      <c r="P66" s="208" t="str">
        <f t="shared" si="30"/>
        <v>NG</v>
      </c>
      <c r="Q66" s="209"/>
      <c r="R66" s="210"/>
      <c r="S66" s="211"/>
      <c r="T66" s="212" t="str">
        <f t="shared" si="31"/>
        <v/>
      </c>
      <c r="U66" s="192" t="str">
        <f t="shared" si="36"/>
        <v>NG</v>
      </c>
      <c r="V66" s="192" t="str">
        <f t="shared" si="32"/>
        <v>OK</v>
      </c>
      <c r="W66" s="193" t="str">
        <f t="shared" si="33"/>
        <v>判定中</v>
      </c>
      <c r="X66" s="121" t="str">
        <f t="shared" si="34"/>
        <v>NG</v>
      </c>
      <c r="Y66" s="121" t="str">
        <f t="shared" si="2"/>
        <v/>
      </c>
      <c r="Z66" s="121" t="str">
        <f t="shared" si="3"/>
        <v>年月日</v>
      </c>
      <c r="AA66" s="121" t="str">
        <f t="shared" si="4"/>
        <v/>
      </c>
      <c r="AB66" s="121" t="str">
        <f t="shared" si="5"/>
        <v/>
      </c>
      <c r="AC66" s="121" t="str">
        <f t="shared" si="6"/>
        <v/>
      </c>
      <c r="AD66" s="121" t="str">
        <f t="shared" si="7"/>
        <v/>
      </c>
      <c r="AE66" s="121" t="str">
        <f t="shared" si="8"/>
        <v/>
      </c>
      <c r="AF66" s="121" t="str">
        <f t="shared" si="9"/>
        <v/>
      </c>
      <c r="AG66" s="194" t="e">
        <f t="shared" si="11"/>
        <v>#VALUE!</v>
      </c>
      <c r="AH66" s="121" t="e">
        <f t="shared" si="12"/>
        <v>#VALUE!</v>
      </c>
      <c r="AI66" s="121" t="e">
        <f t="shared" si="13"/>
        <v>#VALUE!</v>
      </c>
      <c r="AJ66" s="121" t="e">
        <f t="shared" si="14"/>
        <v>#VALUE!</v>
      </c>
      <c r="AK66" s="121" t="e">
        <f t="shared" si="15"/>
        <v>#VALUE!</v>
      </c>
      <c r="AL66" s="121" t="str">
        <f t="shared" si="16"/>
        <v/>
      </c>
      <c r="AM66" s="121" t="str">
        <f t="shared" si="17"/>
        <v/>
      </c>
      <c r="AN66" s="121" t="str">
        <f t="shared" si="18"/>
        <v/>
      </c>
      <c r="AO66" s="121" t="str">
        <f t="shared" si="19"/>
        <v/>
      </c>
      <c r="AP66" s="121" t="str">
        <f t="shared" si="20"/>
        <v/>
      </c>
      <c r="AQ66" s="121" t="str">
        <f t="shared" si="21"/>
        <v/>
      </c>
      <c r="AR66" s="195" t="s">
        <v>213</v>
      </c>
      <c r="AS66" s="195" t="s">
        <v>214</v>
      </c>
      <c r="AT66" s="195" t="s">
        <v>215</v>
      </c>
      <c r="AU66" s="195" t="s">
        <v>216</v>
      </c>
      <c r="AV66" s="195" t="s">
        <v>217</v>
      </c>
      <c r="AW66" s="195" t="s">
        <v>218</v>
      </c>
      <c r="AX66" s="195" t="s">
        <v>219</v>
      </c>
      <c r="AY66" s="195" t="s">
        <v>220</v>
      </c>
      <c r="AZ66" s="195" t="s">
        <v>221</v>
      </c>
      <c r="BA66" s="195" t="s">
        <v>222</v>
      </c>
      <c r="BB66" s="133" t="str">
        <f t="shared" si="22"/>
        <v/>
      </c>
      <c r="BC66" s="133" t="str">
        <f t="shared" si="23"/>
        <v/>
      </c>
      <c r="BD66" s="133" t="str">
        <f t="shared" si="24"/>
        <v/>
      </c>
      <c r="BE66" s="121" t="str">
        <f t="shared" si="25"/>
        <v/>
      </c>
      <c r="BF66" s="213">
        <f t="shared" si="37"/>
        <v>0</v>
      </c>
      <c r="BG66" s="121">
        <f t="shared" si="26"/>
        <v>0</v>
      </c>
      <c r="BH66" s="121">
        <f t="shared" si="27"/>
        <v>0</v>
      </c>
      <c r="BI66" s="121">
        <f t="shared" si="28"/>
        <v>0</v>
      </c>
      <c r="BJ66" s="214" t="str">
        <f t="shared" si="35"/>
        <v/>
      </c>
      <c r="BK66" s="127"/>
      <c r="BL66" s="127"/>
    </row>
    <row r="67" spans="1:64" ht="18.75" customHeight="1" thickTop="1">
      <c r="BF67" s="213">
        <f t="shared" si="37"/>
        <v>0</v>
      </c>
    </row>
    <row r="68" spans="1:64" ht="18.75" customHeight="1">
      <c r="BF68" s="213">
        <f t="shared" si="37"/>
        <v>0</v>
      </c>
    </row>
    <row r="69" spans="1:64" ht="18.75" customHeight="1">
      <c r="BF69" s="213">
        <f t="shared" si="37"/>
        <v>0</v>
      </c>
    </row>
  </sheetData>
  <sheetProtection algorithmName="SHA-512" hashValue="Cm/Yqog2w+QOFsYnrH0TZ4TC+/FcuG4n7iZR8y3JE3VJ4VfeZ+xQP5NxMB+72EMnq62Pbg7VaaYhz4mZ9Tnqzw==" saltValue="+s9GcohQdWAMhm01bcpCkA==" spinCount="100000" sheet="1" objects="1" scenarios="1"/>
  <mergeCells count="25">
    <mergeCell ref="G13:H13"/>
    <mergeCell ref="G5:I5"/>
    <mergeCell ref="K5:N5"/>
    <mergeCell ref="C6:F6"/>
    <mergeCell ref="B9:H9"/>
    <mergeCell ref="B11:T11"/>
    <mergeCell ref="G15:H15"/>
    <mergeCell ref="G17:H17"/>
    <mergeCell ref="B20:E20"/>
    <mergeCell ref="H20:N25"/>
    <mergeCell ref="A22:B22"/>
    <mergeCell ref="C22:F22"/>
    <mergeCell ref="A23:B23"/>
    <mergeCell ref="C23:F23"/>
    <mergeCell ref="A24:B24"/>
    <mergeCell ref="C24:F24"/>
    <mergeCell ref="Y29:AI29"/>
    <mergeCell ref="R30:S30"/>
    <mergeCell ref="O24:P24"/>
    <mergeCell ref="Q24:S24"/>
    <mergeCell ref="A25:B25"/>
    <mergeCell ref="C25:F25"/>
    <mergeCell ref="O25:T25"/>
    <mergeCell ref="A29:C29"/>
    <mergeCell ref="O29:T29"/>
  </mergeCells>
  <phoneticPr fontId="2"/>
  <conditionalFormatting sqref="C22:C24 K32:L32 B32:C32 E32:G32 N32:N66">
    <cfRule type="containsBlanks" dxfId="133" priority="96">
      <formula>LEN(TRIM(B22))=0</formula>
    </cfRule>
  </conditionalFormatting>
  <conditionalFormatting sqref="P31:P66">
    <cfRule type="containsText" dxfId="132" priority="99" operator="containsText" text="NG">
      <formula>NOT(ISERROR(SEARCH("NG",P31)))</formula>
    </cfRule>
  </conditionalFormatting>
  <conditionalFormatting sqref="A32:A66">
    <cfRule type="expression" dxfId="131" priority="98">
      <formula>$B32=""</formula>
    </cfRule>
  </conditionalFormatting>
  <conditionalFormatting sqref="O32:O66">
    <cfRule type="duplicateValues" dxfId="130" priority="100"/>
    <cfRule type="duplicateValues" dxfId="129" priority="101"/>
    <cfRule type="duplicateValues" dxfId="128" priority="102"/>
    <cfRule type="duplicateValues" dxfId="127" priority="103"/>
    <cfRule type="containsBlanks" dxfId="126" priority="104">
      <formula>LEN(TRIM(O32))=0</formula>
    </cfRule>
  </conditionalFormatting>
  <conditionalFormatting sqref="H32:I32">
    <cfRule type="containsBlanks" dxfId="125" priority="97">
      <formula>LEN(TRIM(H32))=0</formula>
    </cfRule>
  </conditionalFormatting>
  <conditionalFormatting sqref="J32">
    <cfRule type="containsBlanks" dxfId="124" priority="95">
      <formula>LEN(TRIM(J32))=0</formula>
    </cfRule>
  </conditionalFormatting>
  <conditionalFormatting sqref="C25">
    <cfRule type="containsBlanks" dxfId="123" priority="94">
      <formula>LEN(TRIM(C25))=0</formula>
    </cfRule>
  </conditionalFormatting>
  <conditionalFormatting sqref="G15 G17">
    <cfRule type="containsBlanks" dxfId="122" priority="93">
      <formula>LEN(TRIM(G15))=0</formula>
    </cfRule>
  </conditionalFormatting>
  <conditionalFormatting sqref="G32">
    <cfRule type="expression" dxfId="121" priority="29">
      <formula>AND($E32="",$F32="")</formula>
    </cfRule>
    <cfRule type="cellIs" dxfId="120" priority="92" operator="equal">
      <formula>$E$30&amp;"未入力"</formula>
    </cfRule>
  </conditionalFormatting>
  <conditionalFormatting sqref="J32">
    <cfRule type="expression" dxfId="119" priority="79">
      <formula>AND($H32="",$I32="")</formula>
    </cfRule>
    <cfRule type="cellIs" dxfId="118" priority="90" operator="equal">
      <formula>$I$30&amp;"未入力"</formula>
    </cfRule>
    <cfRule type="cellIs" dxfId="117" priority="91" operator="equal">
      <formula>$H$30&amp;"未入力"</formula>
    </cfRule>
  </conditionalFormatting>
  <conditionalFormatting sqref="M32">
    <cfRule type="expression" dxfId="116" priority="76">
      <formula>AND($K32="",$L32="")</formula>
    </cfRule>
    <cfRule type="cellIs" dxfId="115" priority="88" operator="equal">
      <formula>$L$30&amp;"未入力"</formula>
    </cfRule>
    <cfRule type="cellIs" dxfId="114" priority="89" operator="equal">
      <formula>$K$30&amp;"未入力"</formula>
    </cfRule>
  </conditionalFormatting>
  <conditionalFormatting sqref="G13">
    <cfRule type="containsBlanks" dxfId="113" priority="87">
      <formula>LEN(TRIM(G13))=0</formula>
    </cfRule>
  </conditionalFormatting>
  <conditionalFormatting sqref="D32">
    <cfRule type="expression" dxfId="112" priority="83">
      <formula>AND($B32="",$C32="")</formula>
    </cfRule>
    <cfRule type="cellIs" dxfId="111" priority="84" operator="equal">
      <formula>"OK"</formula>
    </cfRule>
    <cfRule type="cellIs" dxfId="110" priority="85" operator="equal">
      <formula>"組織名未入力"</formula>
    </cfRule>
    <cfRule type="cellIs" dxfId="109" priority="105" operator="equal">
      <formula>"組織　　コード"</formula>
    </cfRule>
  </conditionalFormatting>
  <conditionalFormatting sqref="B32">
    <cfRule type="expression" dxfId="108" priority="86">
      <formula>AND($B32="",$C32&lt;&gt;"")</formula>
    </cfRule>
  </conditionalFormatting>
  <conditionalFormatting sqref="C32">
    <cfRule type="expression" dxfId="107" priority="82">
      <formula>AND($B32&lt;&gt;"",$C32="")</formula>
    </cfRule>
  </conditionalFormatting>
  <conditionalFormatting sqref="E32">
    <cfRule type="expression" dxfId="106" priority="81">
      <formula>AND($E32="",$F32&lt;&gt;"")</formula>
    </cfRule>
  </conditionalFormatting>
  <conditionalFormatting sqref="F32">
    <cfRule type="expression" dxfId="105" priority="80">
      <formula>AND($E32&lt;&gt;"",$F32="")</formula>
    </cfRule>
  </conditionalFormatting>
  <conditionalFormatting sqref="H32">
    <cfRule type="expression" dxfId="104" priority="78">
      <formula>AND($H32="",$I32&lt;&gt;"")</formula>
    </cfRule>
  </conditionalFormatting>
  <conditionalFormatting sqref="I32">
    <cfRule type="expression" dxfId="103" priority="77">
      <formula>AND($H32&lt;&gt;"",$I32="")</formula>
    </cfRule>
  </conditionalFormatting>
  <conditionalFormatting sqref="K33:L66 B33:C66 E33:G66">
    <cfRule type="containsBlanks" dxfId="102" priority="73">
      <formula>LEN(TRIM(B33))=0</formula>
    </cfRule>
  </conditionalFormatting>
  <conditionalFormatting sqref="H33:I66">
    <cfRule type="containsBlanks" dxfId="101" priority="74">
      <formula>LEN(TRIM(H33))=0</formula>
    </cfRule>
  </conditionalFormatting>
  <conditionalFormatting sqref="J33:J66">
    <cfRule type="containsBlanks" dxfId="100" priority="72">
      <formula>LEN(TRIM(J33))=0</formula>
    </cfRule>
  </conditionalFormatting>
  <conditionalFormatting sqref="G33:G66">
    <cfRule type="expression" dxfId="99" priority="60">
      <formula>AND($E33="",$F33="")</formula>
    </cfRule>
    <cfRule type="cellIs" dxfId="98" priority="70" operator="equal">
      <formula>"ﾔｸｼｮｸ　未入力"</formula>
    </cfRule>
    <cfRule type="cellIs" dxfId="97" priority="71" operator="equal">
      <formula>"ブショ　未入力"</formula>
    </cfRule>
  </conditionalFormatting>
  <conditionalFormatting sqref="J33:J66">
    <cfRule type="expression" dxfId="96" priority="57">
      <formula>AND($H33="",$I33="")</formula>
    </cfRule>
    <cfRule type="cellIs" dxfId="95" priority="68" operator="equal">
      <formula>"役職　　未入力"</formula>
    </cfRule>
    <cfRule type="cellIs" dxfId="94" priority="69" operator="equal">
      <formula>"部署　　未入力"</formula>
    </cfRule>
  </conditionalFormatting>
  <conditionalFormatting sqref="M33:M66">
    <cfRule type="expression" dxfId="93" priority="54">
      <formula>AND($K33="",$L33="")</formula>
    </cfRule>
    <cfRule type="cellIs" dxfId="92" priority="66" operator="equal">
      <formula>"YAKUSHOKU未入力"</formula>
    </cfRule>
    <cfRule type="cellIs" dxfId="91" priority="67" operator="equal">
      <formula>"BUSHO未入力"</formula>
    </cfRule>
  </conditionalFormatting>
  <conditionalFormatting sqref="D33:D66">
    <cfRule type="expression" dxfId="90" priority="62">
      <formula>AND($B33="",$C33="")</formula>
    </cfRule>
    <cfRule type="cellIs" dxfId="89" priority="63" operator="equal">
      <formula>"OK"</formula>
    </cfRule>
    <cfRule type="cellIs" dxfId="88" priority="64" operator="equal">
      <formula>"組織名未入力"</formula>
    </cfRule>
    <cfRule type="cellIs" dxfId="87" priority="75" operator="equal">
      <formula>"組織　　コード"</formula>
    </cfRule>
  </conditionalFormatting>
  <conditionalFormatting sqref="B33:B66">
    <cfRule type="expression" dxfId="86" priority="65">
      <formula>AND($B33="",$C33&lt;&gt;"")</formula>
    </cfRule>
  </conditionalFormatting>
  <conditionalFormatting sqref="C33:C66">
    <cfRule type="expression" dxfId="85" priority="61">
      <formula>AND($B33&lt;&gt;"",$C33="")</formula>
    </cfRule>
  </conditionalFormatting>
  <conditionalFormatting sqref="E33:E66">
    <cfRule type="expression" dxfId="84" priority="59">
      <formula>AND($E33="",$F33&lt;&gt;"")</formula>
    </cfRule>
  </conditionalFormatting>
  <conditionalFormatting sqref="F33:F66">
    <cfRule type="expression" dxfId="83" priority="58">
      <formula>AND($E33&lt;&gt;"",$F33="")</formula>
    </cfRule>
  </conditionalFormatting>
  <conditionalFormatting sqref="H33:H66">
    <cfRule type="expression" dxfId="82" priority="56">
      <formula>AND($H33="",$I33&lt;&gt;"")</formula>
    </cfRule>
  </conditionalFormatting>
  <conditionalFormatting sqref="I33:I66">
    <cfRule type="expression" dxfId="81" priority="55">
      <formula>AND($H33&lt;&gt;"",$I33="")</formula>
    </cfRule>
  </conditionalFormatting>
  <conditionalFormatting sqref="C33:C66">
    <cfRule type="containsBlanks" dxfId="80" priority="53">
      <formula>LEN(TRIM(C33))=0</formula>
    </cfRule>
  </conditionalFormatting>
  <conditionalFormatting sqref="C33:C66">
    <cfRule type="expression" dxfId="79" priority="52">
      <formula>AND($B33&lt;&gt;"",$C33="")</formula>
    </cfRule>
  </conditionalFormatting>
  <conditionalFormatting sqref="C33:C66">
    <cfRule type="containsBlanks" dxfId="78" priority="51">
      <formula>LEN(TRIM(C33))=0</formula>
    </cfRule>
  </conditionalFormatting>
  <conditionalFormatting sqref="C33:C66">
    <cfRule type="expression" dxfId="77" priority="50">
      <formula>AND($B33&lt;&gt;"",$C33="")</formula>
    </cfRule>
  </conditionalFormatting>
  <conditionalFormatting sqref="C6">
    <cfRule type="containsBlanks" dxfId="76" priority="49">
      <formula>LEN(TRIM(C6))=0</formula>
    </cfRule>
  </conditionalFormatting>
  <conditionalFormatting sqref="B15:J17 I18:J19">
    <cfRule type="expression" dxfId="75" priority="48">
      <formula>$C$6&lt;&gt;"2.　役職名義カード　（ビューコーポレートカード）"</formula>
    </cfRule>
  </conditionalFormatting>
  <conditionalFormatting sqref="I15">
    <cfRule type="expression" dxfId="74" priority="106">
      <formula>$G$15&lt;&gt;""</formula>
    </cfRule>
  </conditionalFormatting>
  <conditionalFormatting sqref="I17:I19">
    <cfRule type="expression" dxfId="73" priority="107">
      <formula>$G$17&lt;&gt;""</formula>
    </cfRule>
  </conditionalFormatting>
  <conditionalFormatting sqref="I13">
    <cfRule type="expression" dxfId="72" priority="108">
      <formula>$G$13&lt;&gt;""</formula>
    </cfRule>
  </conditionalFormatting>
  <conditionalFormatting sqref="G7:G8 I6">
    <cfRule type="expression" dxfId="71" priority="47">
      <formula>$C$6&lt;&gt;""</formula>
    </cfRule>
  </conditionalFormatting>
  <conditionalFormatting sqref="B13:J13">
    <cfRule type="expression" dxfId="70" priority="46">
      <formula>$C$6=""</formula>
    </cfRule>
  </conditionalFormatting>
  <conditionalFormatting sqref="T32:T66">
    <cfRule type="containsBlanks" dxfId="69" priority="45">
      <formula>LEN(TRIM(T32))=0</formula>
    </cfRule>
  </conditionalFormatting>
  <conditionalFormatting sqref="P32:P66">
    <cfRule type="cellIs" dxfId="68" priority="34" operator="equal">
      <formula>"判定中"</formula>
    </cfRule>
    <cfRule type="expression" dxfId="67" priority="40">
      <formula>$C$6="3.　部署名義カード"</formula>
    </cfRule>
    <cfRule type="expression" dxfId="66" priority="109">
      <formula>$O32=""</formula>
    </cfRule>
  </conditionalFormatting>
  <conditionalFormatting sqref="Q32:S66">
    <cfRule type="containsBlanks" dxfId="65" priority="44">
      <formula>LEN(TRIM(Q32))=0</formula>
    </cfRule>
  </conditionalFormatting>
  <conditionalFormatting sqref="Q30:T66">
    <cfRule type="expression" dxfId="64" priority="42">
      <formula>$C$6="2.　役職名義カード　（ビューコーポレートカード）"</formula>
    </cfRule>
  </conditionalFormatting>
  <conditionalFormatting sqref="O29">
    <cfRule type="expression" dxfId="63" priority="10">
      <formula>$C$6="3.　個人名義カード と 役職名義カード の両方"</formula>
    </cfRule>
    <cfRule type="expression" dxfId="62" priority="37">
      <formula>OR($C$6="2.　役職名義カード　（ビューコーポレートカード）",$C$6="3.　部署名義カード　（ビュー 法人カードレスサービス）")</formula>
    </cfRule>
  </conditionalFormatting>
  <conditionalFormatting sqref="O30:T66">
    <cfRule type="expression" dxfId="61" priority="41">
      <formula>$C$6="3.　部署名義カード　（ビュー 法人カードレスサービス）"</formula>
    </cfRule>
  </conditionalFormatting>
  <conditionalFormatting sqref="B9 D8:E8 A8 D19:E19 A19">
    <cfRule type="expression" dxfId="60" priority="39">
      <formula>$C$6=""</formula>
    </cfRule>
  </conditionalFormatting>
  <conditionalFormatting sqref="B20:E20">
    <cfRule type="expression" dxfId="59" priority="38">
      <formula>$C$6=""</formula>
    </cfRule>
  </conditionalFormatting>
  <conditionalFormatting sqref="A19">
    <cfRule type="expression" dxfId="58"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57" priority="36">
      <formula>AND($K32="",$L32&lt;&gt;"")</formula>
    </cfRule>
  </conditionalFormatting>
  <conditionalFormatting sqref="L32">
    <cfRule type="expression" dxfId="56" priority="35">
      <formula>AND($K32&lt;&gt;"",$L32="")</formula>
    </cfRule>
  </conditionalFormatting>
  <conditionalFormatting sqref="K33:L66">
    <cfRule type="containsBlanks" dxfId="55" priority="33">
      <formula>LEN(TRIM(K33))=0</formula>
    </cfRule>
  </conditionalFormatting>
  <conditionalFormatting sqref="K33:K66">
    <cfRule type="expression" dxfId="54" priority="31">
      <formula>AND($K33="",$L33&lt;&gt;"")</formula>
    </cfRule>
  </conditionalFormatting>
  <conditionalFormatting sqref="L33:L66">
    <cfRule type="expression" dxfId="53" priority="30">
      <formula>AND($K33&lt;&gt;"",$L33="")</formula>
    </cfRule>
  </conditionalFormatting>
  <conditionalFormatting sqref="G33:G66">
    <cfRule type="containsBlanks" dxfId="52" priority="28">
      <formula>LEN(TRIM(G33))=0</formula>
    </cfRule>
  </conditionalFormatting>
  <conditionalFormatting sqref="G33:G66">
    <cfRule type="expression" dxfId="51" priority="26">
      <formula>AND($E33="",$F33="")</formula>
    </cfRule>
    <cfRule type="cellIs" dxfId="50" priority="27" operator="equal">
      <formula>$E$30&amp;"未入力"</formula>
    </cfRule>
  </conditionalFormatting>
  <conditionalFormatting sqref="G33:G66">
    <cfRule type="containsBlanks" dxfId="49" priority="25">
      <formula>LEN(TRIM(G33))=0</formula>
    </cfRule>
  </conditionalFormatting>
  <conditionalFormatting sqref="G33:G66">
    <cfRule type="expression" dxfId="48" priority="23">
      <formula>AND($E33="",$F33="")</formula>
    </cfRule>
    <cfRule type="cellIs" dxfId="47" priority="24" operator="equal">
      <formula>$E$30&amp;"未入力"</formula>
    </cfRule>
  </conditionalFormatting>
  <conditionalFormatting sqref="J33:J66">
    <cfRule type="containsBlanks" dxfId="46" priority="22">
      <formula>LEN(TRIM(J33))=0</formula>
    </cfRule>
  </conditionalFormatting>
  <conditionalFormatting sqref="J33:J66">
    <cfRule type="expression" dxfId="45" priority="19">
      <formula>AND($H33="",$I33="")</formula>
    </cfRule>
    <cfRule type="cellIs" dxfId="44" priority="20" operator="equal">
      <formula>$I$30&amp;"未入力"</formula>
    </cfRule>
    <cfRule type="cellIs" dxfId="43" priority="21" operator="equal">
      <formula>$H$30&amp;"未入力"</formula>
    </cfRule>
  </conditionalFormatting>
  <conditionalFormatting sqref="M33:M66">
    <cfRule type="expression" dxfId="42" priority="16">
      <formula>AND($K33="",$L33="")</formula>
    </cfRule>
    <cfRule type="cellIs" dxfId="41" priority="17" operator="equal">
      <formula>$L$30&amp;"未入力"</formula>
    </cfRule>
    <cfRule type="cellIs" dxfId="40" priority="18" operator="equal">
      <formula>$K$30&amp;"未入力"</formula>
    </cfRule>
  </conditionalFormatting>
  <conditionalFormatting sqref="M33:M66">
    <cfRule type="expression" dxfId="39" priority="13">
      <formula>AND($K33="",$L33="")</formula>
    </cfRule>
    <cfRule type="cellIs" dxfId="38" priority="14" operator="equal">
      <formula>$L$30&amp;"未入力"</formula>
    </cfRule>
    <cfRule type="cellIs" dxfId="37" priority="15" operator="equal">
      <formula>$K$30&amp;"未入力"</formula>
    </cfRule>
  </conditionalFormatting>
  <conditionalFormatting sqref="H32:I66">
    <cfRule type="expression" dxfId="36" priority="110">
      <formula>$BH32&gt;9</formula>
    </cfRule>
  </conditionalFormatting>
  <conditionalFormatting sqref="G32:G66 J32:J66">
    <cfRule type="expression" dxfId="35" priority="111">
      <formula>$BG32&gt;18</formula>
    </cfRule>
  </conditionalFormatting>
  <conditionalFormatting sqref="E32:F66">
    <cfRule type="expression" dxfId="34" priority="112">
      <formula>$BG32&gt;18</formula>
    </cfRule>
  </conditionalFormatting>
  <conditionalFormatting sqref="K32:L66">
    <cfRule type="expression" dxfId="33" priority="113">
      <formula>$BI32&gt;18</formula>
    </cfRule>
  </conditionalFormatting>
  <conditionalFormatting sqref="M32:M66">
    <cfRule type="containsBlanks" dxfId="32" priority="114">
      <formula>LEN(TRIM(M32))=0</formula>
    </cfRule>
    <cfRule type="expression" dxfId="31" priority="115">
      <formula>$BI32&lt;19</formula>
    </cfRule>
  </conditionalFormatting>
  <conditionalFormatting sqref="M32:M66">
    <cfRule type="expression" dxfId="30" priority="116">
      <formula>$BI32&gt;18</formula>
    </cfRule>
  </conditionalFormatting>
  <conditionalFormatting sqref="G33:G66 J32:J66">
    <cfRule type="expression" dxfId="29" priority="117">
      <formula>$BG32&lt;19</formula>
    </cfRule>
  </conditionalFormatting>
  <conditionalFormatting sqref="G32:G66">
    <cfRule type="cellIs" dxfId="28" priority="118" operator="equal">
      <formula>$F$30&amp;"未入力"</formula>
    </cfRule>
    <cfRule type="expression" dxfId="27" priority="119">
      <formula>$BG32&lt;19</formula>
    </cfRule>
  </conditionalFormatting>
  <conditionalFormatting sqref="C6:F6">
    <cfRule type="cellIs" dxfId="26" priority="7" operator="equal">
      <formula>"3.　部署名義カード　（ビュー 法人カードレスサービス）"</formula>
    </cfRule>
    <cfRule type="cellIs" dxfId="25" priority="8" operator="equal">
      <formula>"2.　役職名義カード　（ビューコーポレートカード）"</formula>
    </cfRule>
    <cfRule type="cellIs" dxfId="24" priority="9" operator="equal">
      <formula>"1.　個人名義カード　（ビューコーポレートカード）"</formula>
    </cfRule>
  </conditionalFormatting>
  <conditionalFormatting sqref="Q30:S66">
    <cfRule type="expression" dxfId="23" priority="12">
      <formula>$C$6="2.　役職名義カード　（ビューコーポレートカード）"</formula>
    </cfRule>
  </conditionalFormatting>
  <conditionalFormatting sqref="O24:T25">
    <cfRule type="expression" dxfId="22" priority="11">
      <formula>$C$6="1.　個人名義カード　（ビューコーポレートカード）"</formula>
    </cfRule>
  </conditionalFormatting>
  <conditionalFormatting sqref="A20:T66">
    <cfRule type="expression" dxfId="21" priority="3">
      <formula>AND($C$6="3.　部署名義カード　（ビュー 法人カードレスサービス）",$G$13="")</formula>
    </cfRule>
    <cfRule type="expression" dxfId="20" priority="4">
      <formula>AND($C$6="2.　役職名義カード　（ビューコーポレートカード）",OR($G$13="",$G$15="",$G$17=""))</formula>
    </cfRule>
    <cfRule type="expression" dxfId="19" priority="5">
      <formula>AND($C$6="1.　個人名義カード　（ビューコーポレートカード）",$G$13="")</formula>
    </cfRule>
    <cfRule type="expression" dxfId="18" priority="6">
      <formula>$C$6=""</formula>
    </cfRule>
  </conditionalFormatting>
  <conditionalFormatting sqref="O29:T29">
    <cfRule type="expression" dxfId="17" priority="43">
      <formula>$C$6="1.　個人名義カード　（ビューコーポレートカード）"</formula>
    </cfRule>
  </conditionalFormatting>
  <conditionalFormatting sqref="P32">
    <cfRule type="expression" dxfId="16" priority="2">
      <formula>$O32=""</formula>
    </cfRule>
  </conditionalFormatting>
  <conditionalFormatting sqref="P33:P66">
    <cfRule type="expression" dxfId="15" priority="1">
      <formula>$O33=""</formula>
    </cfRule>
  </conditionalFormatting>
  <dataValidations count="22">
    <dataValidation type="list" allowBlank="1" showInputMessage="1" showErrorMessage="1" sqref="C6:F6" xr:uid="{00000000-0002-0000-0200-000000000000}">
      <formula1>"1.　個人名義カード　（ビューコーポレートカード）,2.　役職名義カード　（ビューコーポレートカード）,3.　部署名義カード　（ビュー 法人カードレスサービス）"</formula1>
    </dataValidation>
    <dataValidation type="list" allowBlank="1" showInputMessage="1" showErrorMessage="1" sqref="E7" xr:uid="{00000000-0002-0000-0200-000001000000}">
      <formula1>"1.　個人名義カード,2.　役職名義カード,3.　個人名義カード と 役職名義カード の両方,4.　部署名義カード"</formula1>
    </dataValidation>
    <dataValidation allowBlank="1" showInputMessage="1" showErrorMessage="1" promptTitle="【半角数字】社員コードをご入力ください（数字10桁以内）" prompt="例）123456" sqref="T31" xr:uid="{00000000-0002-0000-0200-000002000000}"/>
    <dataValidation allowBlank="1" showInputMessage="1" showErrorMessage="1" promptTitle="入力不要です" prompt="「NG」の場合は暗証番号を変更してください。" sqref="P32:P66" xr:uid="{00000000-0002-0000-0200-000003000000}"/>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xr:uid="{00000000-0002-0000-0200-000004000000}">
      <formula1>11</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xr:uid="{00000000-0002-0000-0200-000005000000}">
      <formula1>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xr:uid="{00000000-0002-0000-0200-000006000000}">
      <formula1>6</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xr:uid="{00000000-0002-0000-0200-000007000000}">
      <formula1>"3,4"</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xr:uid="{00000000-0002-0000-0200-000008000000}">
      <formula1>"1,2"</formula1>
    </dataValidation>
    <dataValidation type="textLength" imeMode="disabled" operator="lessThan" showInputMessage="1" showErrorMessage="1" errorTitle="エラー" error="数字10桁以内で入力してください。" promptTitle="【半角数字】社員コードをご入力ください（数字10桁以内）" prompt="例）123456" sqref="T32:T66" xr:uid="{00000000-0002-0000-0200-000009000000}">
      <formula1>11</formula1>
    </dataValidation>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xr:uid="{00000000-0002-0000-0200-00000A000000}"/>
    <dataValidation allowBlank="1" showInputMessage="1" showErrorMessage="1" promptTitle="社員コードをご入力ください（数字10桁以内）" prompt="（例：123456）" sqref="U31:V66" xr:uid="{00000000-0002-0000-0200-00000B000000}"/>
    <dataValidation type="list" allowBlank="1" showInputMessage="1" showErrorMessage="1" sqref="G15 G13 G17" xr:uid="{00000000-0002-0000-0200-00000C000000}">
      <formula1>"同意する"</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xr:uid="{00000000-0002-0000-0200-00000D000000}">
      <formula1>AND(EXACT(E31,DBCS(E31)),LEN(E31)-LEN(SUBSTITUTE(SUBSTITUTE(E31,"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xr:uid="{00000000-0002-0000-0200-00000E000000}">
      <formula1>AND(EXACT(F31,DBCS(F31)),LEN(F31)-LEN(SUBSTITUTE(SUBSTITUTE(F31,"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xr:uid="{00000000-0002-0000-0200-00000F000000}">
      <formula1>AND(EXACT(H31,DBCS(H31)),LEN(H31)-LEN(SUBSTITUTE(SUBSTITUTE(H31,"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xr:uid="{00000000-0002-0000-0200-000010000000}">
      <formula1>AND(EXACT(I31,DBCS(I31)),LEN(I31)-LEN(SUBSTITUTE(SUBSTITUTE(I31,"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xr:uid="{00000000-0002-0000-0200-000011000000}">
      <formula1>AND(EXACT(K31,UPPER(ASC(K31))),LEN(K31)-LEN(SUBSTITUTE(SUBSTITUTE(K31,"　","")," ",""))=0)</formula1>
    </dataValidation>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xr:uid="{00000000-0002-0000-0200-000012000000}">
      <formula1>AND(EXACT(L31,UPPER(ASC(L31))),LEN(L31)-LEN(SUBSTITUTE(SUBSTITUTE(L31,"　","")," ",""))=0)</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xr:uid="{00000000-0002-0000-0200-000013000000}"/>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xr:uid="{00000000-0002-0000-0200-000014000000}"/>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xr:uid="{00000000-0002-0000-0200-000015000000}">
      <formula1>4</formula1>
    </dataValidation>
  </dataValidations>
  <pageMargins left="0.23622047244094491" right="0.19685039370078741" top="0.2" bottom="0.19685039370078741" header="0.23622047244094491" footer="0.19685039370078741"/>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DB99"/>
  </sheetPr>
  <dimension ref="B1:H38"/>
  <sheetViews>
    <sheetView showGridLines="0" view="pageBreakPreview" zoomScaleNormal="100" zoomScaleSheetLayoutView="100" workbookViewId="0">
      <selection activeCell="D5" sqref="D5:G5"/>
    </sheetView>
  </sheetViews>
  <sheetFormatPr defaultColWidth="8.59765625" defaultRowHeight="12.6"/>
  <cols>
    <col min="1" max="1" width="2.5" style="1" customWidth="1"/>
    <col min="2" max="2" width="6.09765625" style="1" customWidth="1"/>
    <col min="3" max="3" width="25.59765625" style="1" customWidth="1"/>
    <col min="4" max="4" width="14.8984375" style="1" customWidth="1"/>
    <col min="5" max="5" width="29" style="1" customWidth="1"/>
    <col min="6" max="6" width="12.59765625" style="1" customWidth="1"/>
    <col min="7" max="7" width="6.59765625" style="1" customWidth="1"/>
    <col min="8" max="8" width="1.59765625" style="1" customWidth="1"/>
    <col min="9" max="16384" width="8.59765625" style="1"/>
  </cols>
  <sheetData>
    <row r="1" spans="2:8" ht="38.1" customHeight="1">
      <c r="B1" s="364"/>
      <c r="C1" s="365"/>
      <c r="D1" s="365"/>
      <c r="E1" s="365"/>
      <c r="F1" s="55"/>
      <c r="G1" s="55"/>
    </row>
    <row r="2" spans="2:8" ht="80.099999999999994" customHeight="1">
      <c r="B2" s="366" t="s">
        <v>131</v>
      </c>
      <c r="C2" s="366"/>
      <c r="D2" s="366"/>
      <c r="E2" s="366"/>
      <c r="F2" s="366"/>
      <c r="G2" s="366"/>
    </row>
    <row r="3" spans="2:8" ht="30.75" customHeight="1"/>
    <row r="4" spans="2:8" ht="21" customHeight="1">
      <c r="B4" s="1" t="s">
        <v>23</v>
      </c>
    </row>
    <row r="5" spans="2:8" ht="21.9" customHeight="1">
      <c r="B5" s="367" t="s">
        <v>24</v>
      </c>
      <c r="C5" s="368"/>
      <c r="D5" s="369" t="s">
        <v>51</v>
      </c>
      <c r="E5" s="369"/>
      <c r="F5" s="369"/>
      <c r="G5" s="369"/>
    </row>
    <row r="6" spans="2:8" ht="21.9" customHeight="1">
      <c r="B6" s="367" t="s">
        <v>1</v>
      </c>
      <c r="C6" s="368"/>
      <c r="D6" s="370">
        <f>'ご説明（レス）'!D22</f>
        <v>0</v>
      </c>
      <c r="E6" s="370"/>
      <c r="F6" s="370"/>
      <c r="G6" s="370"/>
    </row>
    <row r="7" spans="2:8" ht="21.9" customHeight="1">
      <c r="B7" s="367" t="s">
        <v>25</v>
      </c>
      <c r="C7" s="368"/>
      <c r="D7" s="370">
        <f>'ご説明（レス）'!D27</f>
        <v>0</v>
      </c>
      <c r="E7" s="370"/>
      <c r="F7" s="370"/>
      <c r="G7" s="370"/>
      <c r="H7" s="12"/>
    </row>
    <row r="8" spans="2:8" ht="21.9" customHeight="1">
      <c r="B8" s="373" t="s">
        <v>2</v>
      </c>
      <c r="C8" s="374"/>
      <c r="D8" s="375">
        <f>'ご説明（レス）'!D30</f>
        <v>0</v>
      </c>
      <c r="E8" s="375"/>
      <c r="F8" s="375"/>
      <c r="G8" s="375"/>
    </row>
    <row r="9" spans="2:8" ht="24.9" customHeight="1">
      <c r="B9" s="376" t="s">
        <v>26</v>
      </c>
      <c r="C9" s="377"/>
      <c r="D9" s="378"/>
      <c r="E9" s="378"/>
      <c r="F9" s="378"/>
      <c r="G9" s="378"/>
      <c r="H9" s="12"/>
    </row>
    <row r="10" spans="2:8" ht="55.5" customHeight="1">
      <c r="B10" s="379"/>
      <c r="C10" s="380"/>
      <c r="D10" s="380"/>
      <c r="E10" s="380"/>
      <c r="F10" s="15"/>
      <c r="G10" s="15"/>
    </row>
    <row r="11" spans="2:8" ht="23.25" customHeight="1">
      <c r="B11" s="381" t="s">
        <v>121</v>
      </c>
      <c r="C11" s="382"/>
      <c r="D11" s="382"/>
      <c r="E11" s="382"/>
      <c r="F11" s="15"/>
      <c r="G11" s="15"/>
    </row>
    <row r="12" spans="2:8" ht="23.25" hidden="1" customHeight="1">
      <c r="B12" s="56"/>
      <c r="C12" s="57"/>
      <c r="D12" s="57"/>
      <c r="E12" s="57"/>
      <c r="F12" s="15"/>
      <c r="G12" s="15"/>
    </row>
    <row r="13" spans="2:8" ht="22.5" customHeight="1">
      <c r="B13" s="22" t="s">
        <v>4</v>
      </c>
      <c r="C13" s="383" t="s">
        <v>56</v>
      </c>
      <c r="D13" s="384"/>
      <c r="E13" s="22" t="s">
        <v>120</v>
      </c>
      <c r="F13" s="383" t="s">
        <v>126</v>
      </c>
      <c r="G13" s="384"/>
      <c r="H13" s="58"/>
    </row>
    <row r="14" spans="2:8" ht="22.5" customHeight="1">
      <c r="B14" s="17" t="s">
        <v>8</v>
      </c>
      <c r="C14" s="385" t="s">
        <v>51</v>
      </c>
      <c r="D14" s="386"/>
      <c r="E14" s="17" t="s">
        <v>106</v>
      </c>
      <c r="F14" s="18">
        <v>20</v>
      </c>
      <c r="G14" s="19" t="s">
        <v>28</v>
      </c>
    </row>
    <row r="15" spans="2:8" ht="22.5" customHeight="1">
      <c r="B15" s="20">
        <v>1</v>
      </c>
      <c r="C15" s="371" t="s">
        <v>29</v>
      </c>
      <c r="D15" s="372"/>
      <c r="E15" s="21"/>
      <c r="F15" s="21"/>
      <c r="G15" s="20" t="s">
        <v>28</v>
      </c>
    </row>
    <row r="16" spans="2:8" ht="22.5" customHeight="1">
      <c r="B16" s="20">
        <v>2</v>
      </c>
      <c r="C16" s="371" t="s">
        <v>29</v>
      </c>
      <c r="D16" s="372"/>
      <c r="E16" s="21"/>
      <c r="F16" s="21"/>
      <c r="G16" s="20" t="s">
        <v>28</v>
      </c>
    </row>
    <row r="17" spans="2:7" ht="22.5" customHeight="1">
      <c r="B17" s="20">
        <v>3</v>
      </c>
      <c r="C17" s="371" t="s">
        <v>29</v>
      </c>
      <c r="D17" s="372"/>
      <c r="E17" s="21"/>
      <c r="F17" s="21"/>
      <c r="G17" s="20" t="s">
        <v>28</v>
      </c>
    </row>
    <row r="18" spans="2:7" ht="22.5" customHeight="1">
      <c r="B18" s="20">
        <v>4</v>
      </c>
      <c r="C18" s="371" t="s">
        <v>29</v>
      </c>
      <c r="D18" s="372"/>
      <c r="E18" s="21"/>
      <c r="F18" s="21"/>
      <c r="G18" s="20" t="s">
        <v>28</v>
      </c>
    </row>
    <row r="19" spans="2:7" ht="22.5" customHeight="1">
      <c r="B19" s="20">
        <v>5</v>
      </c>
      <c r="C19" s="371" t="s">
        <v>29</v>
      </c>
      <c r="D19" s="372"/>
      <c r="E19" s="21"/>
      <c r="F19" s="21"/>
      <c r="G19" s="20" t="s">
        <v>28</v>
      </c>
    </row>
    <row r="20" spans="2:7" ht="22.5" customHeight="1">
      <c r="B20" s="20">
        <v>6</v>
      </c>
      <c r="C20" s="371" t="s">
        <v>29</v>
      </c>
      <c r="D20" s="372"/>
      <c r="E20" s="21"/>
      <c r="F20" s="21"/>
      <c r="G20" s="20" t="s">
        <v>28</v>
      </c>
    </row>
    <row r="21" spans="2:7" ht="22.5" customHeight="1">
      <c r="B21" s="20">
        <v>7</v>
      </c>
      <c r="C21" s="371" t="s">
        <v>29</v>
      </c>
      <c r="D21" s="372"/>
      <c r="E21" s="21"/>
      <c r="F21" s="21"/>
      <c r="G21" s="20" t="s">
        <v>28</v>
      </c>
    </row>
    <row r="22" spans="2:7" ht="22.5" customHeight="1">
      <c r="B22" s="20">
        <v>8</v>
      </c>
      <c r="C22" s="371" t="s">
        <v>29</v>
      </c>
      <c r="D22" s="372"/>
      <c r="E22" s="21"/>
      <c r="F22" s="21"/>
      <c r="G22" s="20" t="s">
        <v>28</v>
      </c>
    </row>
    <row r="23" spans="2:7" ht="22.5" customHeight="1">
      <c r="B23" s="20">
        <v>9</v>
      </c>
      <c r="C23" s="371" t="s">
        <v>29</v>
      </c>
      <c r="D23" s="372"/>
      <c r="E23" s="21"/>
      <c r="F23" s="21"/>
      <c r="G23" s="20" t="s">
        <v>28</v>
      </c>
    </row>
    <row r="24" spans="2:7" ht="22.5" customHeight="1">
      <c r="B24" s="20">
        <v>10</v>
      </c>
      <c r="C24" s="371" t="s">
        <v>29</v>
      </c>
      <c r="D24" s="372"/>
      <c r="E24" s="21"/>
      <c r="F24" s="21"/>
      <c r="G24" s="20" t="s">
        <v>28</v>
      </c>
    </row>
    <row r="25" spans="2:7" ht="22.5" customHeight="1">
      <c r="B25" s="20">
        <v>11</v>
      </c>
      <c r="C25" s="371" t="s">
        <v>29</v>
      </c>
      <c r="D25" s="372"/>
      <c r="E25" s="21"/>
      <c r="F25" s="21"/>
      <c r="G25" s="20" t="s">
        <v>28</v>
      </c>
    </row>
    <row r="26" spans="2:7" ht="22.5" customHeight="1">
      <c r="B26" s="20">
        <v>12</v>
      </c>
      <c r="C26" s="371" t="s">
        <v>29</v>
      </c>
      <c r="D26" s="372"/>
      <c r="E26" s="21"/>
      <c r="F26" s="21"/>
      <c r="G26" s="20" t="s">
        <v>28</v>
      </c>
    </row>
    <row r="27" spans="2:7" ht="22.5" customHeight="1">
      <c r="B27" s="20">
        <v>13</v>
      </c>
      <c r="C27" s="371" t="s">
        <v>29</v>
      </c>
      <c r="D27" s="372"/>
      <c r="E27" s="21"/>
      <c r="F27" s="21"/>
      <c r="G27" s="20" t="s">
        <v>28</v>
      </c>
    </row>
    <row r="28" spans="2:7" ht="22.5" customHeight="1">
      <c r="B28" s="20">
        <v>14</v>
      </c>
      <c r="C28" s="371" t="s">
        <v>29</v>
      </c>
      <c r="D28" s="372"/>
      <c r="E28" s="21"/>
      <c r="F28" s="21"/>
      <c r="G28" s="20" t="s">
        <v>28</v>
      </c>
    </row>
    <row r="29" spans="2:7" ht="22.5" customHeight="1">
      <c r="B29" s="20">
        <v>15</v>
      </c>
      <c r="C29" s="371" t="s">
        <v>29</v>
      </c>
      <c r="D29" s="372"/>
      <c r="E29" s="21"/>
      <c r="F29" s="21"/>
      <c r="G29" s="20" t="s">
        <v>28</v>
      </c>
    </row>
    <row r="30" spans="2:7" ht="22.5" customHeight="1">
      <c r="B30" s="20">
        <v>16</v>
      </c>
      <c r="C30" s="371" t="s">
        <v>29</v>
      </c>
      <c r="D30" s="372"/>
      <c r="E30" s="21"/>
      <c r="F30" s="21"/>
      <c r="G30" s="20" t="s">
        <v>28</v>
      </c>
    </row>
    <row r="31" spans="2:7" ht="22.5" customHeight="1">
      <c r="B31" s="20">
        <v>17</v>
      </c>
      <c r="C31" s="371" t="s">
        <v>29</v>
      </c>
      <c r="D31" s="372"/>
      <c r="E31" s="21"/>
      <c r="F31" s="21"/>
      <c r="G31" s="20" t="s">
        <v>28</v>
      </c>
    </row>
    <row r="32" spans="2:7" ht="22.5" customHeight="1">
      <c r="B32" s="20">
        <v>18</v>
      </c>
      <c r="C32" s="371" t="s">
        <v>29</v>
      </c>
      <c r="D32" s="372"/>
      <c r="E32" s="21"/>
      <c r="F32" s="21"/>
      <c r="G32" s="20" t="s">
        <v>28</v>
      </c>
    </row>
    <row r="33" spans="2:8" ht="22.5" customHeight="1">
      <c r="B33" s="20">
        <v>19</v>
      </c>
      <c r="C33" s="371" t="s">
        <v>29</v>
      </c>
      <c r="D33" s="372"/>
      <c r="E33" s="21"/>
      <c r="F33" s="21"/>
      <c r="G33" s="20" t="s">
        <v>28</v>
      </c>
    </row>
    <row r="34" spans="2:8" ht="22.5" customHeight="1">
      <c r="B34" s="20">
        <v>20</v>
      </c>
      <c r="C34" s="371" t="s">
        <v>29</v>
      </c>
      <c r="D34" s="372"/>
      <c r="E34" s="21"/>
      <c r="F34" s="21"/>
      <c r="G34" s="20" t="s">
        <v>28</v>
      </c>
    </row>
    <row r="35" spans="2:8" ht="17.399999999999999" customHeight="1">
      <c r="G35" s="26" t="s">
        <v>102</v>
      </c>
    </row>
    <row r="38" spans="2:8">
      <c r="H38" s="25"/>
    </row>
  </sheetData>
  <sheetProtection algorithmName="SHA-512" hashValue="Dewt7NM04oSF8uuU0x9vzH21Q7eBhNosw2Ojce93YywzL4xozv5PXfwwIHCtsVKeited1vurWTmSa2WvAQdrtQ==" saltValue="gmYCbSd39fGMJG58gIOVRA==" spinCount="100000" sheet="1" objects="1" scenarios="1"/>
  <mergeCells count="37">
    <mergeCell ref="C34:D34"/>
    <mergeCell ref="C28:D28"/>
    <mergeCell ref="C29:D29"/>
    <mergeCell ref="C30:D30"/>
    <mergeCell ref="C31:D31"/>
    <mergeCell ref="C32:D32"/>
    <mergeCell ref="C33:D33"/>
    <mergeCell ref="C27:D27"/>
    <mergeCell ref="C16:D16"/>
    <mergeCell ref="C17:D17"/>
    <mergeCell ref="C18:D18"/>
    <mergeCell ref="C19:D19"/>
    <mergeCell ref="C20:D20"/>
    <mergeCell ref="C21:D21"/>
    <mergeCell ref="C22:D22"/>
    <mergeCell ref="C23:D23"/>
    <mergeCell ref="C24:D24"/>
    <mergeCell ref="C25:D25"/>
    <mergeCell ref="C26:D26"/>
    <mergeCell ref="C15:D15"/>
    <mergeCell ref="B7:C7"/>
    <mergeCell ref="D7:G7"/>
    <mergeCell ref="B8:C8"/>
    <mergeCell ref="D8:G8"/>
    <mergeCell ref="B9:C9"/>
    <mergeCell ref="D9:G9"/>
    <mergeCell ref="B10:E10"/>
    <mergeCell ref="B11:E11"/>
    <mergeCell ref="C13:D13"/>
    <mergeCell ref="F13:G13"/>
    <mergeCell ref="C14:D14"/>
    <mergeCell ref="B1:E1"/>
    <mergeCell ref="B2:G2"/>
    <mergeCell ref="B5:C5"/>
    <mergeCell ref="D5:G5"/>
    <mergeCell ref="B6:C6"/>
    <mergeCell ref="D6:G6"/>
  </mergeCells>
  <phoneticPr fontId="2"/>
  <conditionalFormatting sqref="D5:D9">
    <cfRule type="containsBlanks" dxfId="14" priority="6">
      <formula>LEN(TRIM(D5))=0</formula>
    </cfRule>
  </conditionalFormatting>
  <conditionalFormatting sqref="E15:E34">
    <cfRule type="containsBlanks" dxfId="13" priority="4">
      <formula>LEN(TRIM(E15))=0</formula>
    </cfRule>
  </conditionalFormatting>
  <conditionalFormatting sqref="F15:F34">
    <cfRule type="containsBlanks" dxfId="12" priority="5">
      <formula>LEN(TRIM(F15))=0</formula>
    </cfRule>
  </conditionalFormatting>
  <dataValidations count="1">
    <dataValidation allowBlank="1" showInputMessage="1" showErrorMessage="1" promptTitle="漢字氏名をご入力ください" prompt="（例：東日本　総務部）" sqref="E15:E34" xr:uid="{00000000-0002-0000-0300-000000000000}"/>
  </dataValidations>
  <pageMargins left="0.35" right="0.19685039370078741" top="0.25" bottom="0.28000000000000003" header="0.2" footer="0.19"/>
  <pageSetup paperSize="9" scale="8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208E2CC-FB94-47F3-94AB-535484EA7FE4}">
            <xm:f>'ご説明（レス）'!$D$25="3. ETCカード"</xm:f>
            <x14:dxf>
              <fill>
                <patternFill>
                  <bgColor theme="0" tint="-0.499984740745262"/>
                </patternFill>
              </fill>
            </x14:dxf>
          </x14:cfRule>
          <x14:cfRule type="expression" priority="2" id="{236748A3-D4C1-46E0-842B-2D9B18E65DF8}">
            <xm:f>'ご説明（レス）'!$D$25="1. 申し込まない"</xm:f>
            <x14:dxf>
              <fill>
                <patternFill>
                  <bgColor theme="0" tint="-0.499984740745262"/>
                </patternFill>
              </fill>
            </x14:dxf>
          </x14:cfRule>
          <x14:cfRule type="expression" priority="3" id="{A0BB5568-0CA8-4081-856B-6419CD997F90}">
            <xm:f>'ご説明（レス）'!$D$25=""</xm:f>
            <x14:dxf>
              <fill>
                <patternFill>
                  <bgColor theme="0" tint="-0.499984740745262"/>
                </patternFill>
              </fill>
            </x14:dxf>
          </x14:cfRule>
          <xm:sqref>A1:XFD1048576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DB99"/>
    <pageSetUpPr fitToPage="1"/>
  </sheetPr>
  <dimension ref="B1:O31"/>
  <sheetViews>
    <sheetView showGridLines="0" view="pageBreakPreview" zoomScaleNormal="100" zoomScaleSheetLayoutView="100" workbookViewId="0">
      <selection activeCell="B3" sqref="B3"/>
    </sheetView>
  </sheetViews>
  <sheetFormatPr defaultColWidth="8.59765625" defaultRowHeight="12.6"/>
  <cols>
    <col min="1" max="1" width="1.69921875" style="1" customWidth="1"/>
    <col min="2" max="2" width="6.09765625" style="1" customWidth="1"/>
    <col min="3" max="3" width="25.59765625" style="1" customWidth="1"/>
    <col min="4" max="4" width="12.59765625" style="1" customWidth="1"/>
    <col min="5" max="5" width="27.59765625" style="1" customWidth="1"/>
    <col min="6" max="6" width="10.59765625" style="1" customWidth="1"/>
    <col min="7" max="7" width="5.8984375" style="1" customWidth="1"/>
    <col min="8" max="8" width="2.19921875" style="1" customWidth="1"/>
    <col min="9" max="9" width="7.69921875" style="1" customWidth="1"/>
    <col min="10" max="10" width="1.5" style="1" customWidth="1"/>
    <col min="11" max="16384" width="8.59765625" style="1"/>
  </cols>
  <sheetData>
    <row r="1" spans="2:15" ht="38.1" customHeight="1">
      <c r="B1" s="364" t="s">
        <v>57</v>
      </c>
      <c r="C1" s="364"/>
      <c r="D1" s="364"/>
      <c r="E1" s="365"/>
      <c r="F1" s="365"/>
      <c r="G1" s="365"/>
      <c r="H1" s="27"/>
      <c r="I1" s="27"/>
    </row>
    <row r="2" spans="2:15" ht="84.75" customHeight="1">
      <c r="B2" s="394" t="s">
        <v>226</v>
      </c>
      <c r="C2" s="394"/>
      <c r="D2" s="394"/>
      <c r="E2" s="394"/>
      <c r="F2" s="394"/>
      <c r="G2" s="394"/>
    </row>
    <row r="3" spans="2:15" ht="39.6" customHeight="1">
      <c r="H3" s="29"/>
      <c r="I3" s="29"/>
    </row>
    <row r="4" spans="2:15" ht="21.6" customHeight="1">
      <c r="B4" s="1" t="s">
        <v>23</v>
      </c>
    </row>
    <row r="5" spans="2:15" ht="21.9" customHeight="1">
      <c r="B5" s="395" t="s">
        <v>24</v>
      </c>
      <c r="C5" s="396"/>
      <c r="D5" s="397" t="s">
        <v>108</v>
      </c>
      <c r="E5" s="397"/>
      <c r="F5" s="397"/>
      <c r="G5" s="397"/>
    </row>
    <row r="6" spans="2:15" ht="21.9" customHeight="1">
      <c r="B6" s="395" t="s">
        <v>1</v>
      </c>
      <c r="C6" s="396"/>
      <c r="D6" s="370">
        <f>'ご説明（レス）'!D22</f>
        <v>0</v>
      </c>
      <c r="E6" s="370"/>
      <c r="F6" s="370"/>
      <c r="G6" s="370"/>
      <c r="H6" s="3"/>
      <c r="I6" s="3"/>
    </row>
    <row r="7" spans="2:15" ht="21.9" customHeight="1">
      <c r="B7" s="395" t="s">
        <v>25</v>
      </c>
      <c r="C7" s="396"/>
      <c r="D7" s="370">
        <f>'ご説明（レス）'!D27</f>
        <v>0</v>
      </c>
      <c r="E7" s="370"/>
      <c r="F7" s="370"/>
      <c r="G7" s="370"/>
      <c r="H7" s="3"/>
      <c r="I7" s="3"/>
      <c r="J7" s="12"/>
    </row>
    <row r="8" spans="2:15" ht="21.9" customHeight="1">
      <c r="B8" s="395" t="s">
        <v>2</v>
      </c>
      <c r="C8" s="396"/>
      <c r="D8" s="375">
        <f>'ご説明（レス）'!D30</f>
        <v>0</v>
      </c>
      <c r="E8" s="375"/>
      <c r="F8" s="375"/>
      <c r="G8" s="375"/>
      <c r="H8" s="13"/>
      <c r="I8" s="13"/>
      <c r="O8" s="30"/>
    </row>
    <row r="9" spans="2:15" ht="36" customHeight="1">
      <c r="B9" s="13"/>
      <c r="C9" s="13"/>
      <c r="D9" s="13"/>
      <c r="E9" s="13"/>
      <c r="F9" s="13"/>
      <c r="G9" s="13"/>
      <c r="H9" s="14"/>
      <c r="I9" s="14"/>
      <c r="J9" s="12"/>
    </row>
    <row r="10" spans="2:15" ht="23.25" customHeight="1">
      <c r="B10" s="13"/>
      <c r="C10" s="13"/>
      <c r="D10" s="13"/>
      <c r="E10" s="13"/>
      <c r="F10" s="13"/>
      <c r="G10" s="13"/>
      <c r="H10" s="14"/>
      <c r="I10" s="14"/>
      <c r="J10" s="12"/>
    </row>
    <row r="11" spans="2:15" ht="11.25" hidden="1" customHeight="1">
      <c r="B11" s="13"/>
      <c r="C11" s="13"/>
      <c r="D11" s="13"/>
      <c r="E11" s="13"/>
      <c r="F11" s="13"/>
      <c r="G11" s="13"/>
      <c r="H11" s="57"/>
      <c r="I11" s="57"/>
      <c r="J11" s="12"/>
    </row>
    <row r="12" spans="2:15" ht="24" hidden="1" customHeight="1">
      <c r="B12" s="13"/>
      <c r="C12" s="13"/>
      <c r="D12" s="13"/>
      <c r="F12" s="53"/>
      <c r="G12" s="13"/>
      <c r="H12" s="14"/>
      <c r="I12" s="14"/>
      <c r="J12" s="12"/>
    </row>
    <row r="13" spans="2:15" ht="23.25" customHeight="1">
      <c r="B13" s="392" t="s">
        <v>27</v>
      </c>
      <c r="C13" s="381"/>
      <c r="D13" s="381"/>
      <c r="E13" s="392"/>
      <c r="F13" s="31"/>
      <c r="H13" s="15"/>
      <c r="I13" s="15"/>
    </row>
    <row r="14" spans="2:15" ht="27" customHeight="1">
      <c r="B14" s="32" t="s">
        <v>4</v>
      </c>
      <c r="C14" s="388" t="s">
        <v>123</v>
      </c>
      <c r="D14" s="389"/>
      <c r="E14" s="32" t="s">
        <v>120</v>
      </c>
      <c r="F14" s="393" t="s">
        <v>58</v>
      </c>
      <c r="G14" s="389"/>
      <c r="H14" s="16"/>
    </row>
    <row r="15" spans="2:15" ht="22.5" customHeight="1">
      <c r="B15" s="34" t="s">
        <v>8</v>
      </c>
      <c r="C15" s="390" t="s">
        <v>105</v>
      </c>
      <c r="D15" s="391"/>
      <c r="E15" s="34" t="s">
        <v>107</v>
      </c>
      <c r="F15" s="33">
        <v>3</v>
      </c>
      <c r="G15" s="35" t="s">
        <v>59</v>
      </c>
    </row>
    <row r="16" spans="2:15" ht="24.9" customHeight="1">
      <c r="B16" s="20">
        <v>1</v>
      </c>
      <c r="C16" s="387" t="s">
        <v>104</v>
      </c>
      <c r="D16" s="372"/>
      <c r="E16" s="36"/>
      <c r="F16" s="37"/>
      <c r="G16" s="20" t="s">
        <v>59</v>
      </c>
    </row>
    <row r="17" spans="2:7" ht="24.9" customHeight="1">
      <c r="B17" s="20">
        <v>2</v>
      </c>
      <c r="C17" s="387" t="s">
        <v>104</v>
      </c>
      <c r="D17" s="372"/>
      <c r="E17" s="36"/>
      <c r="F17" s="37"/>
      <c r="G17" s="20" t="s">
        <v>59</v>
      </c>
    </row>
    <row r="18" spans="2:7" ht="24.9" customHeight="1">
      <c r="B18" s="20">
        <v>3</v>
      </c>
      <c r="C18" s="387" t="s">
        <v>104</v>
      </c>
      <c r="D18" s="372"/>
      <c r="E18" s="36"/>
      <c r="F18" s="37"/>
      <c r="G18" s="20" t="s">
        <v>59</v>
      </c>
    </row>
    <row r="19" spans="2:7" ht="24.9" customHeight="1">
      <c r="B19" s="20">
        <v>4</v>
      </c>
      <c r="C19" s="387" t="s">
        <v>104</v>
      </c>
      <c r="D19" s="372"/>
      <c r="E19" s="36"/>
      <c r="F19" s="37"/>
      <c r="G19" s="20" t="s">
        <v>59</v>
      </c>
    </row>
    <row r="20" spans="2:7" ht="24.9" customHeight="1">
      <c r="B20" s="20">
        <v>5</v>
      </c>
      <c r="C20" s="387" t="s">
        <v>104</v>
      </c>
      <c r="D20" s="372"/>
      <c r="E20" s="36"/>
      <c r="F20" s="37"/>
      <c r="G20" s="20" t="s">
        <v>59</v>
      </c>
    </row>
    <row r="21" spans="2:7" ht="24.9" customHeight="1">
      <c r="B21" s="20">
        <v>6</v>
      </c>
      <c r="C21" s="387" t="s">
        <v>104</v>
      </c>
      <c r="D21" s="372"/>
      <c r="E21" s="36"/>
      <c r="F21" s="37"/>
      <c r="G21" s="20" t="s">
        <v>59</v>
      </c>
    </row>
    <row r="22" spans="2:7" ht="24.9" customHeight="1">
      <c r="B22" s="20">
        <v>7</v>
      </c>
      <c r="C22" s="387" t="s">
        <v>104</v>
      </c>
      <c r="D22" s="372"/>
      <c r="E22" s="36"/>
      <c r="F22" s="37"/>
      <c r="G22" s="20" t="s">
        <v>59</v>
      </c>
    </row>
    <row r="23" spans="2:7" ht="24.9" customHeight="1">
      <c r="B23" s="20">
        <v>8</v>
      </c>
      <c r="C23" s="387" t="s">
        <v>104</v>
      </c>
      <c r="D23" s="372"/>
      <c r="E23" s="36"/>
      <c r="F23" s="37"/>
      <c r="G23" s="20" t="s">
        <v>59</v>
      </c>
    </row>
    <row r="24" spans="2:7" ht="24.9" customHeight="1">
      <c r="B24" s="20">
        <v>9</v>
      </c>
      <c r="C24" s="387" t="s">
        <v>104</v>
      </c>
      <c r="D24" s="372"/>
      <c r="E24" s="36"/>
      <c r="F24" s="37"/>
      <c r="G24" s="20" t="s">
        <v>59</v>
      </c>
    </row>
    <row r="25" spans="2:7" ht="24.9" customHeight="1">
      <c r="B25" s="20">
        <v>10</v>
      </c>
      <c r="C25" s="387" t="s">
        <v>104</v>
      </c>
      <c r="D25" s="372"/>
      <c r="E25" s="36"/>
      <c r="F25" s="37"/>
      <c r="G25" s="20" t="s">
        <v>59</v>
      </c>
    </row>
    <row r="26" spans="2:7" ht="24.9" customHeight="1">
      <c r="B26" s="20">
        <v>11</v>
      </c>
      <c r="C26" s="387" t="s">
        <v>104</v>
      </c>
      <c r="D26" s="372"/>
      <c r="E26" s="36"/>
      <c r="F26" s="37"/>
      <c r="G26" s="20" t="s">
        <v>59</v>
      </c>
    </row>
    <row r="27" spans="2:7" ht="24.9" customHeight="1">
      <c r="B27" s="20">
        <v>12</v>
      </c>
      <c r="C27" s="387" t="s">
        <v>104</v>
      </c>
      <c r="D27" s="372"/>
      <c r="E27" s="36"/>
      <c r="F27" s="37"/>
      <c r="G27" s="20" t="s">
        <v>59</v>
      </c>
    </row>
    <row r="28" spans="2:7" ht="24.9" customHeight="1">
      <c r="B28" s="20">
        <v>13</v>
      </c>
      <c r="C28" s="387" t="s">
        <v>104</v>
      </c>
      <c r="D28" s="372"/>
      <c r="E28" s="36"/>
      <c r="F28" s="37"/>
      <c r="G28" s="20" t="s">
        <v>59</v>
      </c>
    </row>
    <row r="29" spans="2:7" ht="24.9" customHeight="1">
      <c r="B29" s="20">
        <v>14</v>
      </c>
      <c r="C29" s="387" t="s">
        <v>104</v>
      </c>
      <c r="D29" s="372"/>
      <c r="E29" s="36"/>
      <c r="F29" s="37"/>
      <c r="G29" s="20" t="s">
        <v>59</v>
      </c>
    </row>
    <row r="30" spans="2:7" ht="24.9" customHeight="1">
      <c r="B30" s="20">
        <v>15</v>
      </c>
      <c r="C30" s="387" t="s">
        <v>104</v>
      </c>
      <c r="D30" s="372"/>
      <c r="E30" s="36"/>
      <c r="F30" s="37"/>
      <c r="G30" s="20" t="s">
        <v>59</v>
      </c>
    </row>
    <row r="31" spans="2:7" ht="19.5" customHeight="1">
      <c r="G31" s="26" t="s">
        <v>102</v>
      </c>
    </row>
  </sheetData>
  <sheetProtection algorithmName="SHA-512" hashValue="P8sZiWeaUKapQy8CRnUxuXjcEpvQm1rvV9fyS15Hxd0a1lWFT5uZ7PMu+CSHVbkttqQQxWeVOTqYXwAGz5xXJw==" saltValue="gfbHUTIZyZd+WBzfeeZYoQ==" spinCount="100000" sheet="1" objects="1" scenarios="1"/>
  <mergeCells count="29">
    <mergeCell ref="B13:E13"/>
    <mergeCell ref="F14:G14"/>
    <mergeCell ref="B1:G1"/>
    <mergeCell ref="B2:G2"/>
    <mergeCell ref="B5:C5"/>
    <mergeCell ref="B6:C6"/>
    <mergeCell ref="B7:C7"/>
    <mergeCell ref="D5:G5"/>
    <mergeCell ref="D6:G6"/>
    <mergeCell ref="D7:G7"/>
    <mergeCell ref="D8:G8"/>
    <mergeCell ref="B8:C8"/>
    <mergeCell ref="C30:D30"/>
    <mergeCell ref="C24:D24"/>
    <mergeCell ref="C25:D25"/>
    <mergeCell ref="C26:D26"/>
    <mergeCell ref="C27:D27"/>
    <mergeCell ref="C28:D28"/>
    <mergeCell ref="C29:D29"/>
    <mergeCell ref="C19:D19"/>
    <mergeCell ref="C20:D20"/>
    <mergeCell ref="C21:D21"/>
    <mergeCell ref="C22:D22"/>
    <mergeCell ref="C23:D23"/>
    <mergeCell ref="C16:D16"/>
    <mergeCell ref="C14:D14"/>
    <mergeCell ref="C15:D15"/>
    <mergeCell ref="C17:D17"/>
    <mergeCell ref="C18:D18"/>
  </mergeCells>
  <phoneticPr fontId="2"/>
  <conditionalFormatting sqref="E16:E30">
    <cfRule type="containsBlanks" dxfId="8" priority="20">
      <formula>LEN(TRIM(E16))=0</formula>
    </cfRule>
  </conditionalFormatting>
  <conditionalFormatting sqref="F16:F30">
    <cfRule type="containsBlanks" dxfId="7" priority="19">
      <formula>LEN(TRIM(F16))=0</formula>
    </cfRule>
  </conditionalFormatting>
  <conditionalFormatting sqref="D5">
    <cfRule type="containsBlanks" dxfId="6" priority="16">
      <formula>LEN(TRIM(D5))=0</formula>
    </cfRule>
  </conditionalFormatting>
  <conditionalFormatting sqref="D6:D8">
    <cfRule type="containsBlanks" dxfId="5" priority="7">
      <formula>LEN(TRIM(D6))=0</formula>
    </cfRule>
  </conditionalFormatting>
  <dataValidations count="2">
    <dataValidation type="textLength" operator="lessThan" allowBlank="1" showInputMessage="1" showErrorMessage="1" sqref="C16:C30" xr:uid="{00000000-0002-0000-0400-000000000000}">
      <formula1>5</formula1>
    </dataValidation>
    <dataValidation allowBlank="1" showInputMessage="1" showErrorMessage="1" promptTitle="漢字名称をご入力ください" prompt="（例：東日本　総務部）" sqref="E16:E30" xr:uid="{00000000-0002-0000-0400-000001000000}"/>
  </dataValidations>
  <pageMargins left="0.43" right="0.19685039370078741" top="0.25" bottom="0.28000000000000003" header="0.2" footer="0.19"/>
  <pageSetup paperSize="9" scale="9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6A5A46E-3ABA-40FB-A19E-568B856ABAF6}">
            <xm:f>'ご説明（レス）'!$D$25="2. タクシーチケット"</xm:f>
            <x14:dxf>
              <fill>
                <patternFill>
                  <bgColor theme="0" tint="-0.499984740745262"/>
                </patternFill>
              </fill>
            </x14:dxf>
          </x14:cfRule>
          <x14:cfRule type="expression" priority="5" id="{6BC57F2F-0838-4F4C-BA63-D256D1531C45}">
            <xm:f>'ご説明（レス）'!$D$25="1. 申し込まない"</xm:f>
            <x14:dxf>
              <fill>
                <patternFill>
                  <bgColor theme="0" tint="-0.499984740745262"/>
                </patternFill>
              </fill>
            </x14:dxf>
          </x14:cfRule>
          <x14:cfRule type="expression" priority="6" id="{D96DB035-2F18-4337-B527-7770C9677258}">
            <xm:f>'ご説明（レス）'!$D$25=""</xm:f>
            <x14:dxf>
              <fill>
                <patternFill>
                  <bgColor theme="0" tint="-0.49998474074526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7030A0"/>
  </sheetPr>
  <dimension ref="A4:AB64"/>
  <sheetViews>
    <sheetView showGridLines="0" view="pageBreakPreview" zoomScale="90" zoomScaleNormal="90" zoomScaleSheetLayoutView="90" workbookViewId="0"/>
  </sheetViews>
  <sheetFormatPr defaultColWidth="9" defaultRowHeight="24" customHeight="1" outlineLevelCol="1"/>
  <cols>
    <col min="1" max="1" width="3" style="70" customWidth="1"/>
    <col min="2" max="2" width="4.69921875" style="70" customWidth="1"/>
    <col min="3" max="3" width="3.3984375" style="70" customWidth="1"/>
    <col min="4" max="4" width="9" style="70"/>
    <col min="5" max="5" width="10.59765625" style="70" bestFit="1" customWidth="1"/>
    <col min="6" max="6" width="13.09765625" style="70" customWidth="1"/>
    <col min="7" max="8" width="6.59765625" style="70" customWidth="1"/>
    <col min="9" max="16" width="4.8984375" style="70" customWidth="1"/>
    <col min="17" max="17" width="9" style="70"/>
    <col min="18" max="22" width="9" style="71" hidden="1" customWidth="1" outlineLevel="1"/>
    <col min="23" max="25" width="4.09765625" style="71" hidden="1" customWidth="1" outlineLevel="1"/>
    <col min="26" max="26" width="4.09765625" style="71" customWidth="1" collapsed="1"/>
    <col min="27" max="27" width="4.09765625" style="71" customWidth="1"/>
    <col min="28" max="28" width="3.5" style="71" customWidth="1"/>
    <col min="29" max="16384" width="9" style="70"/>
  </cols>
  <sheetData>
    <row r="4" spans="1:23" ht="27" customHeight="1"/>
    <row r="5" spans="1:23" ht="27" customHeight="1"/>
    <row r="6" spans="1:23" ht="24" customHeight="1">
      <c r="B6" s="72" t="s">
        <v>103</v>
      </c>
    </row>
    <row r="7" spans="1:23" ht="24" hidden="1" customHeight="1"/>
    <row r="8" spans="1:23" ht="24" hidden="1" customHeight="1"/>
    <row r="9" spans="1:23" ht="24" hidden="1" customHeight="1">
      <c r="D9" s="73"/>
    </row>
    <row r="10" spans="1:23" ht="24" hidden="1" customHeight="1">
      <c r="D10" s="73"/>
    </row>
    <row r="11" spans="1:23" ht="24" hidden="1" customHeight="1">
      <c r="D11" s="73"/>
    </row>
    <row r="12" spans="1:23" ht="24" hidden="1" customHeight="1">
      <c r="D12" s="73"/>
    </row>
    <row r="13" spans="1:23" ht="24.6" customHeight="1">
      <c r="D13" s="73"/>
    </row>
    <row r="15" spans="1:23" ht="24" customHeight="1">
      <c r="B15" s="74" t="s">
        <v>60</v>
      </c>
      <c r="E15" s="74"/>
      <c r="F15" s="74"/>
      <c r="G15" s="74"/>
      <c r="H15" s="74"/>
      <c r="I15" s="74"/>
      <c r="J15" s="74"/>
      <c r="K15" s="74"/>
    </row>
    <row r="16" spans="1:23" ht="24" customHeight="1">
      <c r="A16" s="75" t="s">
        <v>61</v>
      </c>
      <c r="C16" s="72"/>
      <c r="E16" s="74"/>
      <c r="F16" s="74"/>
      <c r="G16" s="74"/>
      <c r="H16" s="74"/>
      <c r="I16" s="74"/>
      <c r="J16" s="74"/>
      <c r="K16" s="74"/>
      <c r="L16" s="74"/>
    </row>
    <row r="17" spans="2:24" ht="21" customHeight="1">
      <c r="B17" s="76"/>
      <c r="E17" s="74"/>
      <c r="F17" s="74"/>
      <c r="G17" s="74"/>
      <c r="H17" s="74"/>
      <c r="I17" s="74"/>
      <c r="J17" s="74"/>
      <c r="K17" s="74"/>
      <c r="L17" s="74"/>
      <c r="W17" s="90" t="s">
        <v>62</v>
      </c>
      <c r="X17" s="90"/>
    </row>
    <row r="18" spans="2:24" ht="21" customHeight="1">
      <c r="B18" s="76"/>
      <c r="E18" s="74"/>
      <c r="F18" s="74"/>
      <c r="G18" s="74"/>
      <c r="H18" s="74"/>
      <c r="I18" s="74"/>
      <c r="J18" s="74"/>
      <c r="K18" s="74"/>
      <c r="L18" s="74"/>
      <c r="W18" s="90" t="s">
        <v>63</v>
      </c>
      <c r="X18" s="90"/>
    </row>
    <row r="19" spans="2:24" ht="21" customHeight="1">
      <c r="B19" s="76"/>
      <c r="E19" s="74"/>
      <c r="F19" s="74"/>
      <c r="G19" s="74"/>
      <c r="H19" s="74"/>
      <c r="I19" s="74"/>
      <c r="J19" s="74"/>
      <c r="K19" s="74"/>
      <c r="L19" s="74"/>
      <c r="W19" s="90" t="s">
        <v>64</v>
      </c>
      <c r="X19" s="90"/>
    </row>
    <row r="20" spans="2:24" ht="21" customHeight="1">
      <c r="B20" s="74"/>
      <c r="E20" s="74"/>
      <c r="F20" s="74"/>
      <c r="G20" s="74"/>
      <c r="H20" s="74"/>
      <c r="I20" s="74"/>
      <c r="J20" s="74"/>
      <c r="K20" s="74"/>
      <c r="L20" s="74"/>
      <c r="W20" s="90"/>
      <c r="X20" s="90"/>
    </row>
    <row r="21" spans="2:24" ht="12.75" customHeight="1" thickBot="1">
      <c r="E21" s="74"/>
      <c r="F21" s="74"/>
      <c r="G21" s="74"/>
      <c r="H21" s="74"/>
      <c r="I21" s="74"/>
      <c r="J21" s="74"/>
      <c r="K21" s="74"/>
      <c r="L21" s="74"/>
      <c r="W21" s="90"/>
      <c r="X21" s="90"/>
    </row>
    <row r="22" spans="2:24" ht="29.1" customHeight="1" thickTop="1">
      <c r="B22" s="404" t="s">
        <v>65</v>
      </c>
      <c r="C22" s="407" t="s">
        <v>66</v>
      </c>
      <c r="D22" s="409" t="s">
        <v>67</v>
      </c>
      <c r="E22" s="410"/>
      <c r="F22" s="415" t="s">
        <v>68</v>
      </c>
      <c r="G22" s="416"/>
      <c r="H22" s="417"/>
      <c r="I22" s="418"/>
      <c r="J22" s="419"/>
      <c r="K22" s="419"/>
      <c r="L22" s="419"/>
      <c r="M22" s="419"/>
      <c r="N22" s="398"/>
      <c r="O22" s="398"/>
      <c r="P22" s="399"/>
      <c r="W22" s="90">
        <v>1</v>
      </c>
      <c r="X22" s="90"/>
    </row>
    <row r="23" spans="2:24" ht="29.1" customHeight="1">
      <c r="B23" s="405"/>
      <c r="C23" s="408"/>
      <c r="D23" s="411"/>
      <c r="E23" s="412"/>
      <c r="F23" s="295" t="s">
        <v>69</v>
      </c>
      <c r="G23" s="400"/>
      <c r="H23" s="296"/>
      <c r="I23" s="38"/>
      <c r="J23" s="39"/>
      <c r="K23" s="39"/>
      <c r="L23" s="40"/>
      <c r="M23" s="116"/>
      <c r="N23" s="78"/>
      <c r="O23" s="78"/>
      <c r="P23" s="79"/>
      <c r="W23" s="90" t="s">
        <v>70</v>
      </c>
      <c r="X23" s="90"/>
    </row>
    <row r="24" spans="2:24" ht="29.1" customHeight="1">
      <c r="B24" s="405"/>
      <c r="C24" s="408"/>
      <c r="D24" s="411"/>
      <c r="E24" s="412"/>
      <c r="F24" s="287" t="s">
        <v>71</v>
      </c>
      <c r="G24" s="401"/>
      <c r="H24" s="288"/>
      <c r="I24" s="402"/>
      <c r="J24" s="403"/>
      <c r="K24" s="403"/>
      <c r="L24" s="403"/>
      <c r="M24" s="403"/>
      <c r="N24" s="80"/>
      <c r="O24" s="80"/>
      <c r="P24" s="81"/>
      <c r="W24" s="90" t="s">
        <v>72</v>
      </c>
      <c r="X24" s="90"/>
    </row>
    <row r="25" spans="2:24" ht="29.1" customHeight="1">
      <c r="B25" s="405"/>
      <c r="C25" s="408"/>
      <c r="D25" s="411"/>
      <c r="E25" s="412"/>
      <c r="F25" s="295" t="s">
        <v>73</v>
      </c>
      <c r="G25" s="400"/>
      <c r="H25" s="296"/>
      <c r="I25" s="38"/>
      <c r="J25" s="39"/>
      <c r="K25" s="39"/>
      <c r="L25" s="77"/>
      <c r="M25" s="78"/>
      <c r="N25" s="78"/>
      <c r="O25" s="78"/>
      <c r="P25" s="79"/>
      <c r="W25" s="90" t="s">
        <v>129</v>
      </c>
      <c r="X25" s="90"/>
    </row>
    <row r="26" spans="2:24" ht="29.1" customHeight="1">
      <c r="B26" s="405"/>
      <c r="C26" s="408"/>
      <c r="D26" s="411"/>
      <c r="E26" s="412"/>
      <c r="F26" s="420" t="s">
        <v>74</v>
      </c>
      <c r="G26" s="420"/>
      <c r="H26" s="420"/>
      <c r="I26" s="421"/>
      <c r="J26" s="422"/>
      <c r="K26" s="422"/>
      <c r="L26" s="422"/>
      <c r="M26" s="82">
        <v>3</v>
      </c>
      <c r="N26" s="83"/>
      <c r="O26" s="83"/>
      <c r="P26" s="84"/>
      <c r="W26" s="90">
        <v>2</v>
      </c>
      <c r="X26" s="90"/>
    </row>
    <row r="27" spans="2:24" ht="29.1" customHeight="1" thickBot="1">
      <c r="B27" s="405"/>
      <c r="C27" s="408"/>
      <c r="D27" s="413"/>
      <c r="E27" s="414"/>
      <c r="F27" s="423" t="s">
        <v>75</v>
      </c>
      <c r="G27" s="423"/>
      <c r="H27" s="423"/>
      <c r="I27" s="41"/>
      <c r="J27" s="42"/>
      <c r="K27" s="43"/>
      <c r="L27" s="42"/>
      <c r="M27" s="42"/>
      <c r="N27" s="42"/>
      <c r="O27" s="40"/>
      <c r="P27" s="115"/>
      <c r="W27" s="90" t="s">
        <v>76</v>
      </c>
      <c r="X27" s="90"/>
    </row>
    <row r="28" spans="2:24" ht="29.1" customHeight="1">
      <c r="B28" s="405"/>
      <c r="C28" s="408"/>
      <c r="D28" s="424" t="s">
        <v>77</v>
      </c>
      <c r="E28" s="425"/>
      <c r="F28" s="428" t="s">
        <v>78</v>
      </c>
      <c r="G28" s="428"/>
      <c r="H28" s="428"/>
      <c r="I28" s="89"/>
      <c r="J28" s="44"/>
      <c r="K28" s="44"/>
      <c r="L28" s="44"/>
      <c r="M28" s="112"/>
      <c r="N28" s="44"/>
      <c r="O28" s="113"/>
      <c r="P28" s="114"/>
      <c r="W28" s="90" t="s">
        <v>79</v>
      </c>
      <c r="X28" s="90"/>
    </row>
    <row r="29" spans="2:24" ht="29.1" customHeight="1" thickBot="1">
      <c r="B29" s="405"/>
      <c r="C29" s="408"/>
      <c r="D29" s="426"/>
      <c r="E29" s="427"/>
      <c r="F29" s="429" t="s">
        <v>80</v>
      </c>
      <c r="G29" s="429"/>
      <c r="H29" s="429"/>
      <c r="I29" s="45"/>
      <c r="J29" s="46"/>
      <c r="K29" s="47"/>
      <c r="L29" s="46"/>
      <c r="M29" s="46"/>
      <c r="N29" s="46"/>
      <c r="O29" s="46"/>
      <c r="P29" s="48"/>
      <c r="W29" s="90"/>
      <c r="X29" s="90"/>
    </row>
    <row r="30" spans="2:24" ht="24" customHeight="1">
      <c r="B30" s="405"/>
      <c r="C30" s="432" t="s">
        <v>81</v>
      </c>
      <c r="D30" s="433"/>
      <c r="E30" s="434"/>
      <c r="F30" s="438"/>
      <c r="G30" s="438"/>
      <c r="H30" s="438"/>
      <c r="I30" s="438"/>
      <c r="J30" s="438"/>
      <c r="K30" s="438"/>
      <c r="L30" s="438"/>
      <c r="M30" s="438"/>
      <c r="N30" s="438"/>
      <c r="O30" s="438"/>
      <c r="P30" s="439"/>
      <c r="W30" s="90">
        <v>1</v>
      </c>
      <c r="X30" s="90"/>
    </row>
    <row r="31" spans="2:24" ht="24" customHeight="1">
      <c r="B31" s="405"/>
      <c r="C31" s="435"/>
      <c r="D31" s="436"/>
      <c r="E31" s="437"/>
      <c r="F31" s="440"/>
      <c r="G31" s="440"/>
      <c r="H31" s="440"/>
      <c r="I31" s="440"/>
      <c r="J31" s="440"/>
      <c r="K31" s="440"/>
      <c r="L31" s="440"/>
      <c r="M31" s="440"/>
      <c r="N31" s="440"/>
      <c r="O31" s="440"/>
      <c r="P31" s="441"/>
    </row>
    <row r="32" spans="2:24" ht="24" customHeight="1">
      <c r="B32" s="405"/>
      <c r="C32" s="442" t="s">
        <v>82</v>
      </c>
      <c r="D32" s="443"/>
      <c r="E32" s="444"/>
      <c r="F32" s="450"/>
      <c r="G32" s="451"/>
      <c r="H32" s="452"/>
      <c r="I32" s="452"/>
      <c r="J32" s="452"/>
      <c r="K32" s="452"/>
      <c r="L32" s="452"/>
      <c r="M32" s="452"/>
      <c r="N32" s="452"/>
      <c r="O32" s="452"/>
      <c r="P32" s="453"/>
    </row>
    <row r="33" spans="2:16" ht="24" customHeight="1">
      <c r="B33" s="405"/>
      <c r="C33" s="445"/>
      <c r="D33" s="446"/>
      <c r="E33" s="309"/>
      <c r="F33" s="454"/>
      <c r="G33" s="455"/>
      <c r="H33" s="455"/>
      <c r="I33" s="455"/>
      <c r="J33" s="455"/>
      <c r="K33" s="455"/>
      <c r="L33" s="455"/>
      <c r="M33" s="455"/>
      <c r="N33" s="455"/>
      <c r="O33" s="455"/>
      <c r="P33" s="456"/>
    </row>
    <row r="34" spans="2:16" ht="24" customHeight="1">
      <c r="B34" s="405"/>
      <c r="C34" s="445"/>
      <c r="D34" s="446"/>
      <c r="E34" s="309"/>
      <c r="F34" s="454"/>
      <c r="G34" s="455"/>
      <c r="H34" s="455"/>
      <c r="I34" s="455"/>
      <c r="J34" s="455"/>
      <c r="K34" s="455"/>
      <c r="L34" s="455"/>
      <c r="M34" s="455"/>
      <c r="N34" s="455"/>
      <c r="O34" s="455"/>
      <c r="P34" s="456"/>
    </row>
    <row r="35" spans="2:16" ht="24" customHeight="1" thickBot="1">
      <c r="B35" s="406"/>
      <c r="C35" s="447"/>
      <c r="D35" s="448"/>
      <c r="E35" s="449"/>
      <c r="F35" s="457"/>
      <c r="G35" s="458"/>
      <c r="H35" s="458"/>
      <c r="I35" s="458"/>
      <c r="J35" s="458"/>
      <c r="K35" s="458"/>
      <c r="L35" s="458"/>
      <c r="M35" s="458"/>
      <c r="N35" s="458"/>
      <c r="O35" s="458"/>
      <c r="P35" s="459"/>
    </row>
    <row r="36" spans="2:16" ht="6" customHeight="1" thickTop="1"/>
    <row r="38" spans="2:16" ht="15.6" customHeight="1"/>
    <row r="39" spans="2:16" ht="30" customHeight="1">
      <c r="B39" s="85" t="s">
        <v>127</v>
      </c>
    </row>
    <row r="40" spans="2:16" ht="24" customHeight="1">
      <c r="C40" s="70" t="s">
        <v>83</v>
      </c>
      <c r="E40" s="460" t="s">
        <v>84</v>
      </c>
      <c r="F40" s="460"/>
      <c r="G40" s="460"/>
    </row>
    <row r="41" spans="2:16" ht="24" customHeight="1">
      <c r="C41" s="70" t="s">
        <v>85</v>
      </c>
      <c r="E41" s="461" t="s">
        <v>86</v>
      </c>
      <c r="F41" s="461"/>
      <c r="G41" s="461"/>
      <c r="H41" s="461"/>
      <c r="I41" s="461"/>
      <c r="J41" s="461"/>
      <c r="K41" s="461"/>
      <c r="L41" s="461"/>
    </row>
    <row r="42" spans="2:16" ht="24" customHeight="1">
      <c r="E42" s="70" t="s">
        <v>87</v>
      </c>
    </row>
    <row r="43" spans="2:16" ht="24" customHeight="1">
      <c r="C43" s="70" t="s">
        <v>88</v>
      </c>
      <c r="E43" s="70" t="s">
        <v>89</v>
      </c>
    </row>
    <row r="44" spans="2:16" ht="6.9" customHeight="1">
      <c r="D44" s="86"/>
      <c r="E44" s="86"/>
    </row>
    <row r="46" spans="2:16" ht="9.9" customHeight="1"/>
    <row r="47" spans="2:16" ht="30" customHeight="1">
      <c r="B47" s="85" t="s">
        <v>90</v>
      </c>
    </row>
    <row r="48" spans="2:16" ht="24" customHeight="1">
      <c r="B48" s="74"/>
    </row>
    <row r="49" spans="2:12" ht="10.5" customHeight="1"/>
    <row r="51" spans="2:12" ht="9.9" customHeight="1"/>
    <row r="52" spans="2:12" ht="24" customHeight="1">
      <c r="B52" s="85" t="s">
        <v>91</v>
      </c>
    </row>
    <row r="53" spans="2:12" ht="24" customHeight="1">
      <c r="B53" s="87" t="s">
        <v>92</v>
      </c>
      <c r="G53" s="88" t="s">
        <v>93</v>
      </c>
      <c r="H53" s="430" t="s">
        <v>94</v>
      </c>
      <c r="I53" s="430"/>
      <c r="J53" s="430"/>
      <c r="K53" s="430"/>
      <c r="L53" s="430"/>
    </row>
    <row r="54" spans="2:12" ht="24" customHeight="1">
      <c r="B54" s="87" t="s">
        <v>95</v>
      </c>
    </row>
    <row r="55" spans="2:12" ht="24" customHeight="1">
      <c r="B55" s="87" t="s">
        <v>96</v>
      </c>
    </row>
    <row r="56" spans="2:12" ht="24" customHeight="1">
      <c r="B56" s="87" t="s">
        <v>97</v>
      </c>
    </row>
    <row r="57" spans="2:12" ht="24" customHeight="1">
      <c r="B57" s="87" t="s">
        <v>98</v>
      </c>
    </row>
    <row r="58" spans="2:12" ht="24" customHeight="1">
      <c r="B58" s="87" t="s">
        <v>99</v>
      </c>
    </row>
    <row r="59" spans="2:12" ht="24" customHeight="1">
      <c r="B59" s="87" t="s">
        <v>100</v>
      </c>
    </row>
    <row r="60" spans="2:12" ht="7.5" customHeight="1"/>
    <row r="62" spans="2:12" ht="9" customHeight="1"/>
    <row r="63" spans="2:12" ht="24" customHeight="1">
      <c r="B63" s="85" t="s">
        <v>130</v>
      </c>
    </row>
    <row r="64" spans="2:12" ht="24" customHeight="1">
      <c r="C64" s="70" t="s">
        <v>83</v>
      </c>
      <c r="E64" s="431" t="s">
        <v>101</v>
      </c>
      <c r="F64" s="431"/>
      <c r="G64" s="431"/>
    </row>
  </sheetData>
  <sheetProtection algorithmName="SHA-512" hashValue="+EaconIgZ8FqP6vifvA/zkJUeUhoyjHdm/4V6qFxeU0DUwIrgbDNM9i2DuYlg9cALlOJ8BPa8f1+O2KpmGfbRQ==" saltValue="FDlrJQHzZc0jnHx2HkNdDw==" spinCount="100000" sheet="1" objects="1" scenarios="1"/>
  <mergeCells count="24">
    <mergeCell ref="H53:L53"/>
    <mergeCell ref="E64:G64"/>
    <mergeCell ref="C30:E31"/>
    <mergeCell ref="F30:P31"/>
    <mergeCell ref="C32:E35"/>
    <mergeCell ref="F32:P35"/>
    <mergeCell ref="E40:G40"/>
    <mergeCell ref="E41:L41"/>
    <mergeCell ref="B22:B35"/>
    <mergeCell ref="C22:C29"/>
    <mergeCell ref="D22:E27"/>
    <mergeCell ref="F22:H22"/>
    <mergeCell ref="I22:M22"/>
    <mergeCell ref="F26:H26"/>
    <mergeCell ref="I26:L26"/>
    <mergeCell ref="F27:H27"/>
    <mergeCell ref="D28:E29"/>
    <mergeCell ref="F28:H28"/>
    <mergeCell ref="F29:H29"/>
    <mergeCell ref="N22:P22"/>
    <mergeCell ref="F23:H23"/>
    <mergeCell ref="F24:H24"/>
    <mergeCell ref="I24:M24"/>
    <mergeCell ref="F25:H25"/>
  </mergeCells>
  <phoneticPr fontId="2"/>
  <dataValidations count="3">
    <dataValidation imeMode="fullKatakana" allowBlank="1" showInputMessage="1" showErrorMessage="1" sqref="F30:P31" xr:uid="{00000000-0002-0000-0500-000000000000}"/>
    <dataValidation imeMode="hiragana" allowBlank="1" showInputMessage="1" showErrorMessage="1" sqref="I22:M22 I24:M24 F32:P35" xr:uid="{00000000-0002-0000-0500-000001000000}"/>
    <dataValidation type="textLength" imeMode="halfAlpha" operator="equal" allowBlank="1" showInputMessage="1" showErrorMessage="1" sqref="I23:L23 I25:K25 I27:O27 I28:N28 I29:P29" xr:uid="{00000000-0002-0000-0500-000002000000}">
      <formula1>1</formula1>
    </dataValidation>
  </dataValidations>
  <hyperlinks>
    <hyperlink ref="E40:G40" location="'印刷用（レス）'!A1" display="印刷シートへ進む" xr:uid="{00000000-0004-0000-0500-000000000000}"/>
    <hyperlink ref="H53" r:id="rId1" display="https://www.post.japanpost.jp/service/standard/one_size.html" xr:uid="{00000000-0004-0000-0500-000001000000}"/>
    <hyperlink ref="E64:G64" location="'ご説明（レス）'!A50" display="ご説明画面へ戻る" xr:uid="{00000000-0004-0000-0500-000002000000}"/>
  </hyperlinks>
  <pageMargins left="0.7" right="0.7" top="0.75" bottom="0.75" header="0.3" footer="0.3"/>
  <pageSetup paperSize="9" scale="73" orientation="portrait" horizontalDpi="4294967293" r:id="rId2"/>
  <rowBreaks count="1" manualBreakCount="1">
    <brk id="47"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Drop Down 1">
              <controlPr defaultSize="0" autoLine="0" autoPict="0">
                <anchor moveWithCells="1">
                  <from>
                    <xdr:col>12</xdr:col>
                    <xdr:colOff>373380</xdr:colOff>
                    <xdr:row>21</xdr:row>
                    <xdr:rowOff>7620</xdr:rowOff>
                  </from>
                  <to>
                    <xdr:col>15</xdr:col>
                    <xdr:colOff>365760</xdr:colOff>
                    <xdr:row>22</xdr:row>
                    <xdr:rowOff>7620</xdr:rowOff>
                  </to>
                </anchor>
              </controlPr>
            </control>
          </mc:Choice>
        </mc:AlternateContent>
        <mc:AlternateContent xmlns:mc="http://schemas.openxmlformats.org/markup-compatibility/2006">
          <mc:Choice Requires="x14">
            <control shapeId="6146" r:id="rId6" name="Drop Down 2">
              <controlPr defaultSize="0" autoLine="0" autoPict="0">
                <anchor moveWithCells="1">
                  <from>
                    <xdr:col>13</xdr:col>
                    <xdr:colOff>7620</xdr:colOff>
                    <xdr:row>23</xdr:row>
                    <xdr:rowOff>0</xdr:rowOff>
                  </from>
                  <to>
                    <xdr:col>15</xdr:col>
                    <xdr:colOff>373380</xdr:colOff>
                    <xdr:row>24</xdr:row>
                    <xdr:rowOff>0</xdr:rowOff>
                  </to>
                </anchor>
              </controlPr>
            </control>
          </mc:Choice>
        </mc:AlternateContent>
        <mc:AlternateContent xmlns:mc="http://schemas.openxmlformats.org/markup-compatibility/2006">
          <mc:Choice Requires="x14">
            <control shapeId="6147" r:id="rId7" name="Drop Down 3">
              <controlPr defaultSize="0" autoLine="0" autoPict="0">
                <anchor moveWithCells="1">
                  <from>
                    <xdr:col>8</xdr:col>
                    <xdr:colOff>7620</xdr:colOff>
                    <xdr:row>25</xdr:row>
                    <xdr:rowOff>7620</xdr:rowOff>
                  </from>
                  <to>
                    <xdr:col>12</xdr:col>
                    <xdr:colOff>0</xdr:colOff>
                    <xdr:row>26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6546E17-0DEA-4632-A785-5E25E7905A55}">
            <xm:f>'ご説明（レス）'!$D$26&lt;&gt;"1. 口座引落し（毎月5日）"</xm:f>
            <x14:dxf>
              <fill>
                <patternFill>
                  <bgColor theme="0" tint="-0.499984740745262"/>
                </patternFill>
              </fill>
            </x14:dxf>
          </x14:cfRule>
          <xm:sqref>A1:XFD15 A17:XFD1048576 C16:XFD16 A16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7030A0"/>
  </sheetPr>
  <dimension ref="I14:CR63"/>
  <sheetViews>
    <sheetView showGridLines="0" view="pageBreakPreview" zoomScale="70" zoomScaleNormal="100" zoomScaleSheetLayoutView="70" workbookViewId="0">
      <selection activeCell="CB27" sqref="CB27"/>
    </sheetView>
  </sheetViews>
  <sheetFormatPr defaultColWidth="1.8984375" defaultRowHeight="12" customHeight="1"/>
  <cols>
    <col min="52" max="52" width="2" customWidth="1"/>
  </cols>
  <sheetData>
    <row r="14" spans="14:57" ht="12" customHeight="1">
      <c r="AT14" s="462"/>
      <c r="AU14" s="462"/>
      <c r="AV14" s="462"/>
      <c r="AW14" s="462"/>
      <c r="AX14" s="462"/>
      <c r="AY14" s="462"/>
      <c r="AZ14" s="462"/>
      <c r="BA14" s="462"/>
      <c r="BB14" s="462"/>
      <c r="BC14" s="462"/>
      <c r="BD14" s="462"/>
      <c r="BE14" s="462"/>
    </row>
    <row r="15" spans="14:57" ht="12" customHeight="1">
      <c r="AT15" s="462"/>
      <c r="AU15" s="462"/>
      <c r="AV15" s="462"/>
      <c r="AW15" s="462"/>
      <c r="AX15" s="462"/>
      <c r="AY15" s="462"/>
      <c r="AZ15" s="462"/>
      <c r="BA15" s="462"/>
      <c r="BB15" s="462"/>
      <c r="BC15" s="462"/>
      <c r="BD15" s="462"/>
      <c r="BE15" s="462"/>
    </row>
    <row r="16" spans="14:57" ht="12" customHeight="1">
      <c r="N16" s="60">
        <v>11119850</v>
      </c>
      <c r="O16" s="60"/>
      <c r="P16" s="60"/>
      <c r="Q16" s="60"/>
      <c r="R16" s="60"/>
      <c r="S16" s="60"/>
      <c r="T16" s="60"/>
      <c r="U16" s="60"/>
      <c r="V16" s="467"/>
      <c r="W16" s="467"/>
      <c r="X16" s="467"/>
      <c r="Y16" s="467"/>
      <c r="Z16" s="467"/>
      <c r="AA16" s="467"/>
      <c r="AB16" s="467"/>
      <c r="AC16" s="467"/>
      <c r="AD16" s="467"/>
      <c r="AE16" s="467"/>
      <c r="AF16" s="467"/>
      <c r="AG16" s="467"/>
    </row>
    <row r="17" spans="9:76" ht="12" customHeight="1">
      <c r="N17" s="60"/>
      <c r="O17" s="60"/>
      <c r="P17" s="60"/>
      <c r="Q17" s="60"/>
      <c r="R17" s="60"/>
      <c r="S17" s="60"/>
      <c r="T17" s="60"/>
      <c r="U17" s="60"/>
      <c r="V17" s="467"/>
      <c r="W17" s="467"/>
      <c r="X17" s="467"/>
      <c r="Y17" s="467"/>
      <c r="Z17" s="467"/>
      <c r="AA17" s="467"/>
      <c r="AB17" s="467"/>
      <c r="AC17" s="467"/>
      <c r="AD17" s="467"/>
      <c r="AE17" s="467"/>
      <c r="AF17" s="467"/>
      <c r="AG17" s="467"/>
      <c r="AO17" s="464">
        <f>'ご説明（レス）'!D30</f>
        <v>0</v>
      </c>
      <c r="AP17" s="464"/>
      <c r="AQ17" s="464"/>
      <c r="AR17" s="464"/>
      <c r="AS17" s="464"/>
      <c r="AT17" s="464"/>
      <c r="AU17" s="464"/>
      <c r="AV17" s="464"/>
      <c r="AW17" s="464"/>
      <c r="AX17" s="464"/>
      <c r="AY17" s="464"/>
      <c r="AZ17" s="464"/>
      <c r="BA17" s="464"/>
      <c r="BB17" s="464"/>
      <c r="BC17" s="464"/>
    </row>
    <row r="18" spans="9:76" ht="12" customHeight="1">
      <c r="N18" s="60"/>
      <c r="O18" s="60"/>
      <c r="P18" s="60"/>
      <c r="Q18" s="60"/>
      <c r="R18" s="60"/>
      <c r="S18" s="60"/>
      <c r="T18" s="60"/>
      <c r="U18" s="60"/>
      <c r="V18" s="467"/>
      <c r="W18" s="467"/>
      <c r="X18" s="467"/>
      <c r="Y18" s="467"/>
      <c r="Z18" s="467"/>
      <c r="AA18" s="467"/>
      <c r="AB18" s="467"/>
      <c r="AC18" s="467"/>
      <c r="AD18" s="467"/>
      <c r="AE18" s="467"/>
      <c r="AF18" s="467"/>
      <c r="AG18" s="467"/>
      <c r="AO18" s="464"/>
      <c r="AP18" s="464"/>
      <c r="AQ18" s="464"/>
      <c r="AR18" s="464"/>
      <c r="AS18" s="464"/>
      <c r="AT18" s="464"/>
      <c r="AU18" s="464"/>
      <c r="AV18" s="464"/>
      <c r="AW18" s="464"/>
      <c r="AX18" s="464"/>
      <c r="AY18" s="464"/>
      <c r="AZ18" s="464"/>
      <c r="BA18" s="464"/>
      <c r="BB18" s="464"/>
      <c r="BC18" s="464"/>
    </row>
    <row r="19" spans="9:76" ht="12" customHeight="1">
      <c r="AO19" s="464"/>
      <c r="AP19" s="464"/>
      <c r="AQ19" s="464"/>
      <c r="AR19" s="464"/>
      <c r="AS19" s="464"/>
      <c r="AT19" s="464"/>
      <c r="AU19" s="464"/>
      <c r="AV19" s="464"/>
      <c r="AW19" s="464"/>
      <c r="AX19" s="464"/>
      <c r="AY19" s="464"/>
      <c r="AZ19" s="464"/>
      <c r="BA19" s="464"/>
      <c r="BB19" s="464"/>
      <c r="BC19" s="464"/>
    </row>
    <row r="20" spans="9:76" ht="12" customHeight="1">
      <c r="I20" s="61"/>
      <c r="J20" s="465" t="str">
        <f>IF('口座引落し申込書（レス）'!I22="","",'口座引落し申込書（レス）'!I22)</f>
        <v/>
      </c>
      <c r="K20" s="465"/>
      <c r="L20" s="465"/>
      <c r="M20" s="465"/>
      <c r="N20" s="465"/>
      <c r="O20" s="465"/>
      <c r="P20" s="465"/>
      <c r="Q20" s="465"/>
      <c r="R20" s="465"/>
      <c r="S20" s="465"/>
      <c r="T20" s="465"/>
      <c r="U20" s="465"/>
      <c r="V20" s="465"/>
      <c r="W20" s="465"/>
      <c r="X20" s="465"/>
      <c r="Y20" s="465"/>
      <c r="Z20" s="465"/>
      <c r="AA20" s="465"/>
      <c r="AB20" s="465"/>
      <c r="AC20" s="61"/>
      <c r="AD20" s="61"/>
      <c r="AE20" s="61"/>
      <c r="AF20" s="61"/>
      <c r="AG20" s="61"/>
      <c r="AH20" s="465" t="str">
        <f>IF('口座引落し申込書（レス）'!I24="","",'口座引落し申込書（レス）'!I24)</f>
        <v/>
      </c>
      <c r="AI20" s="465"/>
      <c r="AJ20" s="465"/>
      <c r="AK20" s="465"/>
      <c r="AL20" s="465"/>
      <c r="AM20" s="465"/>
      <c r="AN20" s="465"/>
      <c r="AO20" s="465"/>
      <c r="AP20" s="465"/>
      <c r="AQ20" s="465"/>
      <c r="AR20" s="465"/>
      <c r="AS20" s="465"/>
      <c r="AT20" s="465"/>
      <c r="AU20" s="465"/>
      <c r="AV20" s="465"/>
      <c r="AW20" s="465"/>
      <c r="AX20" s="62"/>
      <c r="AY20" s="61"/>
      <c r="AZ20" s="61"/>
      <c r="BA20" s="61"/>
      <c r="BB20" s="61"/>
      <c r="BC20" s="61"/>
      <c r="BD20" s="61"/>
      <c r="BE20" s="61"/>
    </row>
    <row r="21" spans="9:76" ht="12" customHeight="1">
      <c r="I21" s="1"/>
      <c r="J21" s="465"/>
      <c r="K21" s="465"/>
      <c r="L21" s="465"/>
      <c r="M21" s="465"/>
      <c r="N21" s="465"/>
      <c r="O21" s="465"/>
      <c r="P21" s="465"/>
      <c r="Q21" s="465"/>
      <c r="R21" s="465"/>
      <c r="S21" s="465"/>
      <c r="T21" s="465"/>
      <c r="U21" s="465"/>
      <c r="V21" s="465"/>
      <c r="W21" s="465"/>
      <c r="X21" s="465"/>
      <c r="Y21" s="465"/>
      <c r="Z21" s="465"/>
      <c r="AA21" s="465"/>
      <c r="AB21" s="465"/>
      <c r="AC21" s="49"/>
      <c r="AD21" s="49"/>
      <c r="AE21" s="49"/>
      <c r="AF21" s="1"/>
      <c r="AG21" s="1"/>
      <c r="AH21" s="465"/>
      <c r="AI21" s="465"/>
      <c r="AJ21" s="465"/>
      <c r="AK21" s="465"/>
      <c r="AL21" s="465"/>
      <c r="AM21" s="465"/>
      <c r="AN21" s="465"/>
      <c r="AO21" s="465"/>
      <c r="AP21" s="465"/>
      <c r="AQ21" s="465"/>
      <c r="AR21" s="465"/>
      <c r="AS21" s="465"/>
      <c r="AT21" s="465"/>
      <c r="AU21" s="465"/>
      <c r="AV21" s="465"/>
      <c r="AW21" s="465"/>
      <c r="AX21" s="62"/>
      <c r="AY21" s="1"/>
      <c r="AZ21" s="1"/>
      <c r="BA21" s="1"/>
      <c r="BB21" s="1"/>
      <c r="BC21" s="1"/>
      <c r="BD21" s="1"/>
      <c r="BE21" s="1"/>
      <c r="BF21" s="1"/>
    </row>
    <row r="22" spans="9:76" ht="12" customHeight="1">
      <c r="I22" s="1"/>
      <c r="J22" s="465"/>
      <c r="K22" s="465"/>
      <c r="L22" s="465"/>
      <c r="M22" s="465"/>
      <c r="N22" s="465"/>
      <c r="O22" s="465"/>
      <c r="P22" s="465"/>
      <c r="Q22" s="465"/>
      <c r="R22" s="465"/>
      <c r="S22" s="465"/>
      <c r="T22" s="465"/>
      <c r="U22" s="465"/>
      <c r="V22" s="465"/>
      <c r="W22" s="465"/>
      <c r="X22" s="465"/>
      <c r="Y22" s="465"/>
      <c r="Z22" s="465"/>
      <c r="AA22" s="465"/>
      <c r="AB22" s="465"/>
      <c r="AC22" s="466" t="str">
        <f>IF('口座引落し申込書（レス）'!$W$22=1,"銀行",IF('口座引落し申込書（レス）'!$W$22=2,"金庫",IF('口座引落し申込書（レス）'!$W$22=3,"組合",IF('口座引落し申込書（レス）'!$W$22=4,"",IF('口座引落し申込書（レス）'!$W$22="","")))))</f>
        <v>銀行</v>
      </c>
      <c r="AD22" s="466"/>
      <c r="AE22" s="466"/>
      <c r="AF22" s="466"/>
      <c r="AG22" s="466"/>
      <c r="AH22" s="465"/>
      <c r="AI22" s="465"/>
      <c r="AJ22" s="465"/>
      <c r="AK22" s="465"/>
      <c r="AL22" s="465"/>
      <c r="AM22" s="465"/>
      <c r="AN22" s="465"/>
      <c r="AO22" s="465"/>
      <c r="AP22" s="465"/>
      <c r="AQ22" s="465"/>
      <c r="AR22" s="465"/>
      <c r="AS22" s="465"/>
      <c r="AT22" s="465"/>
      <c r="AU22" s="465"/>
      <c r="AV22" s="465"/>
      <c r="AW22" s="465"/>
      <c r="AX22" s="466" t="str">
        <f>IF('口座引落し申込書（レス）'!$W$26=1,"本店",IF('口座引落し申込書（レス）'!$W$26=2,"支店",IF('口座引落し申込書（レス）'!$W$26=3,"出張所",IF('口座引落し申込書（レス）'!$W$26="",""))))</f>
        <v>支店</v>
      </c>
      <c r="AY22" s="466"/>
      <c r="AZ22" s="466"/>
      <c r="BA22" s="466"/>
      <c r="BB22" s="466"/>
      <c r="BC22" s="1"/>
      <c r="BD22" s="1"/>
      <c r="BE22" s="1"/>
      <c r="BF22" s="1"/>
    </row>
    <row r="23" spans="9:76" ht="12" customHeight="1">
      <c r="I23" s="1"/>
      <c r="J23" s="465"/>
      <c r="K23" s="465"/>
      <c r="L23" s="465"/>
      <c r="M23" s="465"/>
      <c r="N23" s="465"/>
      <c r="O23" s="465"/>
      <c r="P23" s="465"/>
      <c r="Q23" s="465"/>
      <c r="R23" s="465"/>
      <c r="S23" s="465"/>
      <c r="T23" s="465"/>
      <c r="U23" s="465"/>
      <c r="V23" s="465"/>
      <c r="W23" s="465"/>
      <c r="X23" s="465"/>
      <c r="Y23" s="465"/>
      <c r="Z23" s="465"/>
      <c r="AA23" s="465"/>
      <c r="AB23" s="465"/>
      <c r="AC23" s="466"/>
      <c r="AD23" s="466"/>
      <c r="AE23" s="466"/>
      <c r="AF23" s="466"/>
      <c r="AG23" s="466"/>
      <c r="AH23" s="465"/>
      <c r="AI23" s="465"/>
      <c r="AJ23" s="465"/>
      <c r="AK23" s="465"/>
      <c r="AL23" s="465"/>
      <c r="AM23" s="465"/>
      <c r="AN23" s="465"/>
      <c r="AO23" s="465"/>
      <c r="AP23" s="465"/>
      <c r="AQ23" s="465"/>
      <c r="AR23" s="465"/>
      <c r="AS23" s="465"/>
      <c r="AT23" s="465"/>
      <c r="AU23" s="465"/>
      <c r="AV23" s="465"/>
      <c r="AW23" s="465"/>
      <c r="AX23" s="466"/>
      <c r="AY23" s="466"/>
      <c r="AZ23" s="466"/>
      <c r="BA23" s="466"/>
      <c r="BB23" s="466"/>
      <c r="BC23" s="1"/>
      <c r="BD23" s="1"/>
      <c r="BE23" s="1"/>
      <c r="BF23" s="1"/>
    </row>
    <row r="24" spans="9:76" ht="12" customHeight="1">
      <c r="I24" s="1"/>
      <c r="J24" s="465"/>
      <c r="K24" s="465"/>
      <c r="L24" s="465"/>
      <c r="M24" s="465"/>
      <c r="N24" s="465"/>
      <c r="O24" s="465"/>
      <c r="P24" s="465"/>
      <c r="Q24" s="465"/>
      <c r="R24" s="465"/>
      <c r="S24" s="465"/>
      <c r="T24" s="465"/>
      <c r="U24" s="465"/>
      <c r="V24" s="465"/>
      <c r="W24" s="465"/>
      <c r="X24" s="465"/>
      <c r="Y24" s="465"/>
      <c r="Z24" s="465"/>
      <c r="AA24" s="465"/>
      <c r="AB24" s="465"/>
      <c r="AC24" s="54"/>
      <c r="AD24" s="54"/>
      <c r="AE24" s="54"/>
      <c r="AF24" s="54"/>
      <c r="AG24" s="54"/>
      <c r="AH24" s="465"/>
      <c r="AI24" s="465"/>
      <c r="AJ24" s="465"/>
      <c r="AK24" s="465"/>
      <c r="AL24" s="465"/>
      <c r="AM24" s="465"/>
      <c r="AN24" s="465"/>
      <c r="AO24" s="465"/>
      <c r="AP24" s="465"/>
      <c r="AQ24" s="465"/>
      <c r="AR24" s="465"/>
      <c r="AS24" s="465"/>
      <c r="AT24" s="465"/>
      <c r="AU24" s="465"/>
      <c r="AV24" s="465"/>
      <c r="AW24" s="465"/>
      <c r="AX24" s="62"/>
      <c r="AY24" s="54"/>
      <c r="AZ24" s="54"/>
      <c r="BA24" s="54"/>
      <c r="BB24" s="54"/>
      <c r="BC24" s="1"/>
      <c r="BD24" s="1"/>
      <c r="BE24" s="1"/>
      <c r="BF24" s="1"/>
    </row>
    <row r="25" spans="9:76" ht="12" customHeight="1">
      <c r="I25" s="1"/>
      <c r="J25" s="465"/>
      <c r="K25" s="465"/>
      <c r="L25" s="465"/>
      <c r="M25" s="465"/>
      <c r="N25" s="465"/>
      <c r="O25" s="465"/>
      <c r="P25" s="465"/>
      <c r="Q25" s="465"/>
      <c r="R25" s="465"/>
      <c r="S25" s="465"/>
      <c r="T25" s="465"/>
      <c r="U25" s="465"/>
      <c r="V25" s="465"/>
      <c r="W25" s="465"/>
      <c r="X25" s="465"/>
      <c r="Y25" s="465"/>
      <c r="Z25" s="465"/>
      <c r="AA25" s="465"/>
      <c r="AB25" s="465"/>
      <c r="AC25" s="49"/>
      <c r="AD25" s="49"/>
      <c r="AE25" s="49"/>
      <c r="AF25" s="1"/>
      <c r="AG25" s="1"/>
      <c r="AH25" s="465"/>
      <c r="AI25" s="465"/>
      <c r="AJ25" s="465"/>
      <c r="AK25" s="465"/>
      <c r="AL25" s="465"/>
      <c r="AM25" s="465"/>
      <c r="AN25" s="465"/>
      <c r="AO25" s="465"/>
      <c r="AP25" s="465"/>
      <c r="AQ25" s="465"/>
      <c r="AR25" s="465"/>
      <c r="AS25" s="465"/>
      <c r="AT25" s="465"/>
      <c r="AU25" s="465"/>
      <c r="AV25" s="465"/>
      <c r="AW25" s="465"/>
      <c r="AX25" s="62"/>
      <c r="AY25" s="1"/>
      <c r="AZ25" s="1"/>
      <c r="BA25" s="1"/>
      <c r="BB25" s="1"/>
      <c r="BC25" s="1"/>
      <c r="BD25" s="1"/>
      <c r="BE25" s="1"/>
      <c r="BF25" s="1"/>
    </row>
    <row r="26" spans="9:76" ht="12" customHeight="1">
      <c r="I26" s="1"/>
      <c r="J26" s="62"/>
      <c r="K26" s="62"/>
      <c r="L26" s="62"/>
      <c r="M26" s="62"/>
      <c r="N26" s="62"/>
      <c r="O26" s="62"/>
      <c r="P26" s="62"/>
      <c r="Q26" s="62"/>
      <c r="R26" s="62"/>
      <c r="S26" s="62"/>
      <c r="T26" s="62"/>
      <c r="U26" s="62"/>
      <c r="V26" s="62"/>
      <c r="W26" s="62"/>
      <c r="X26" s="62"/>
      <c r="Y26" s="62"/>
      <c r="Z26" s="62"/>
      <c r="AA26" s="62"/>
      <c r="AB26" s="62"/>
      <c r="AC26" s="63"/>
      <c r="AD26" s="63"/>
      <c r="AE26" s="63"/>
      <c r="AF26" s="1"/>
      <c r="AG26" s="64"/>
      <c r="AH26" s="62"/>
      <c r="AI26" s="62"/>
      <c r="AJ26" s="62"/>
      <c r="AK26" s="62"/>
      <c r="AL26" s="62"/>
      <c r="AM26" s="62"/>
      <c r="AN26" s="62"/>
      <c r="AO26" s="62"/>
      <c r="AP26" s="62"/>
      <c r="AQ26" s="62"/>
      <c r="AR26" s="62"/>
      <c r="AS26" s="62"/>
      <c r="AT26" s="62"/>
      <c r="AU26" s="62"/>
      <c r="AV26" s="62"/>
      <c r="AW26" s="62"/>
      <c r="AX26" s="62"/>
      <c r="AY26" s="64"/>
      <c r="AZ26" s="64"/>
      <c r="BA26" s="1"/>
      <c r="BB26" s="1"/>
      <c r="BC26" s="1"/>
      <c r="BD26" s="1"/>
      <c r="BE26" s="1"/>
      <c r="BF26" s="1"/>
    </row>
    <row r="27" spans="9:76" ht="12" customHeight="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9:76" ht="12" customHeight="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9:76" ht="12" customHeight="1">
      <c r="I29" s="463" t="str">
        <f>IF('口座引落し申込書（レス）'!$I$23="","",'口座引落し申込書（レス）'!$I$23)</f>
        <v/>
      </c>
      <c r="J29" s="463"/>
      <c r="K29" s="463"/>
      <c r="L29" s="463" t="str">
        <f>IF('口座引落し申込書（レス）'!$J$23="","",'口座引落し申込書（レス）'!$J$23)</f>
        <v/>
      </c>
      <c r="M29" s="463"/>
      <c r="N29" s="463"/>
      <c r="O29" s="463" t="str">
        <f>IF('口座引落し申込書（レス）'!$K$23="","",'口座引落し申込書（レス）'!$K$23)</f>
        <v/>
      </c>
      <c r="P29" s="463"/>
      <c r="Q29" s="463"/>
      <c r="R29" s="463" t="str">
        <f>IF('口座引落し申込書（レス）'!$L$23="","",'口座引落し申込書（レス）'!$L$23)</f>
        <v/>
      </c>
      <c r="S29" s="463"/>
      <c r="T29" s="463"/>
      <c r="U29" s="463" t="str">
        <f>IF('口座引落し申込書（レス）'!$I$25="","",'口座引落し申込書（レス）'!$I$25)</f>
        <v/>
      </c>
      <c r="V29" s="463"/>
      <c r="W29" s="463"/>
      <c r="X29" s="463" t="str">
        <f>IF('口座引落し申込書（レス）'!$J$25="","",'口座引落し申込書（レス）'!$J$25)</f>
        <v/>
      </c>
      <c r="Y29" s="463"/>
      <c r="Z29" s="463"/>
      <c r="AA29" s="463" t="str">
        <f>IF('口座引落し申込書（レス）'!$K$25="","",'口座引落し申込書（レス）'!$K$25)</f>
        <v/>
      </c>
      <c r="AB29" s="463"/>
      <c r="AC29" s="463"/>
      <c r="AD29" s="1"/>
      <c r="AE29" s="1"/>
      <c r="AF29" s="1"/>
      <c r="AG29" s="1"/>
      <c r="AH29" s="1"/>
      <c r="AI29" s="1"/>
      <c r="AJ29" s="1"/>
      <c r="AK29" s="463" t="str">
        <f>IF('口座引落し申込書（レス）'!$I$27="","",'口座引落し申込書（レス）'!$I$27)</f>
        <v/>
      </c>
      <c r="AL29" s="463"/>
      <c r="AM29" s="463"/>
      <c r="AN29" s="463" t="str">
        <f>IF('口座引落し申込書（レス）'!$J$27="","",'口座引落し申込書（レス）'!$J$27)</f>
        <v/>
      </c>
      <c r="AO29" s="463"/>
      <c r="AP29" s="463"/>
      <c r="AQ29" s="463" t="str">
        <f>IF('口座引落し申込書（レス）'!$K$27="","",'口座引落し申込書（レス）'!$K$27)</f>
        <v/>
      </c>
      <c r="AR29" s="463"/>
      <c r="AS29" s="463"/>
      <c r="AT29" s="463" t="str">
        <f>IF('口座引落し申込書（レス）'!$L$27="","",'口座引落し申込書（レス）'!$L$27)</f>
        <v/>
      </c>
      <c r="AU29" s="463"/>
      <c r="AV29" s="463"/>
      <c r="AW29" s="463" t="str">
        <f>IF('口座引落し申込書（レス）'!$M$27="","",'口座引落し申込書（レス）'!$M$27)</f>
        <v/>
      </c>
      <c r="AX29" s="463"/>
      <c r="AY29" s="463"/>
      <c r="AZ29" s="463" t="str">
        <f>IF('口座引落し申込書（レス）'!$N$27="","",'口座引落し申込書（レス）'!$N$27)</f>
        <v/>
      </c>
      <c r="BA29" s="463"/>
      <c r="BB29" s="463"/>
      <c r="BC29" s="463" t="str">
        <f>IF('口座引落し申込書（レス）'!$O$27="","",'口座引落し申込書（レス）'!$O$27)</f>
        <v/>
      </c>
      <c r="BD29" s="463"/>
      <c r="BE29" s="463"/>
      <c r="BF29" s="1"/>
    </row>
    <row r="30" spans="9:76" ht="12" customHeight="1">
      <c r="I30" s="463"/>
      <c r="J30" s="463"/>
      <c r="K30" s="463"/>
      <c r="L30" s="463"/>
      <c r="M30" s="463"/>
      <c r="N30" s="463"/>
      <c r="O30" s="463"/>
      <c r="P30" s="463"/>
      <c r="Q30" s="463"/>
      <c r="R30" s="463"/>
      <c r="S30" s="463"/>
      <c r="T30" s="463"/>
      <c r="U30" s="463"/>
      <c r="V30" s="463"/>
      <c r="W30" s="463"/>
      <c r="X30" s="463"/>
      <c r="Y30" s="463"/>
      <c r="Z30" s="463"/>
      <c r="AA30" s="463"/>
      <c r="AB30" s="463"/>
      <c r="AC30" s="463"/>
      <c r="AD30" s="468" t="str">
        <f>IF('口座引落し申込書（レス）'!$W$30=1," 1. 普通 (総合)",IF('口座引落し申込書（レス）'!$W$30=2,"2.当座",IF('口座引落し申込書（レス）'!$W$30=3,"",IF('口座引落し申込書（レス）'!$W$30="",""))))</f>
        <v xml:space="preserve"> 1. 普通 (総合)</v>
      </c>
      <c r="AE30" s="468"/>
      <c r="AF30" s="468"/>
      <c r="AG30" s="468"/>
      <c r="AH30" s="468"/>
      <c r="AI30" s="468"/>
      <c r="AJ30" s="468"/>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1"/>
      <c r="BX30" s="50"/>
    </row>
    <row r="31" spans="9:76" ht="12" customHeight="1">
      <c r="I31" s="463"/>
      <c r="J31" s="463"/>
      <c r="K31" s="463"/>
      <c r="L31" s="463"/>
      <c r="M31" s="463"/>
      <c r="N31" s="463"/>
      <c r="O31" s="463"/>
      <c r="P31" s="463"/>
      <c r="Q31" s="463"/>
      <c r="R31" s="463"/>
      <c r="S31" s="463"/>
      <c r="T31" s="463"/>
      <c r="U31" s="463"/>
      <c r="V31" s="463"/>
      <c r="W31" s="463"/>
      <c r="X31" s="463"/>
      <c r="Y31" s="463"/>
      <c r="Z31" s="463"/>
      <c r="AA31" s="463"/>
      <c r="AB31" s="463"/>
      <c r="AC31" s="463"/>
      <c r="AD31" s="468"/>
      <c r="AE31" s="468"/>
      <c r="AF31" s="468"/>
      <c r="AG31" s="468"/>
      <c r="AH31" s="468"/>
      <c r="AI31" s="468"/>
      <c r="AJ31" s="468"/>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1"/>
    </row>
    <row r="32" spans="9:76" ht="12" customHeight="1">
      <c r="I32" s="463"/>
      <c r="J32" s="463"/>
      <c r="K32" s="463"/>
      <c r="L32" s="463"/>
      <c r="M32" s="463"/>
      <c r="N32" s="463"/>
      <c r="O32" s="463"/>
      <c r="P32" s="463"/>
      <c r="Q32" s="463"/>
      <c r="R32" s="463"/>
      <c r="S32" s="463"/>
      <c r="T32" s="463"/>
      <c r="U32" s="463"/>
      <c r="V32" s="463"/>
      <c r="W32" s="463"/>
      <c r="X32" s="463"/>
      <c r="Y32" s="463"/>
      <c r="Z32" s="463"/>
      <c r="AA32" s="463"/>
      <c r="AB32" s="463"/>
      <c r="AC32" s="463"/>
      <c r="AD32" s="468"/>
      <c r="AE32" s="468"/>
      <c r="AF32" s="468"/>
      <c r="AG32" s="468"/>
      <c r="AH32" s="468"/>
      <c r="AI32" s="468"/>
      <c r="AJ32" s="468"/>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1"/>
    </row>
    <row r="33" spans="9:96" ht="12" customHeight="1">
      <c r="I33" s="463"/>
      <c r="J33" s="463"/>
      <c r="K33" s="463"/>
      <c r="L33" s="463"/>
      <c r="M33" s="463"/>
      <c r="N33" s="463"/>
      <c r="O33" s="463"/>
      <c r="P33" s="463"/>
      <c r="Q33" s="463"/>
      <c r="R33" s="463"/>
      <c r="S33" s="463"/>
      <c r="T33" s="463"/>
      <c r="U33" s="463"/>
      <c r="V33" s="463"/>
      <c r="W33" s="463"/>
      <c r="X33" s="463"/>
      <c r="Y33" s="463"/>
      <c r="Z33" s="463"/>
      <c r="AA33" s="463"/>
      <c r="AB33" s="463"/>
      <c r="AC33" s="463"/>
      <c r="AD33" s="1"/>
      <c r="AE33" s="1"/>
      <c r="AF33" s="1"/>
      <c r="AG33" s="1"/>
      <c r="AH33" s="1"/>
      <c r="AI33" s="1"/>
      <c r="AJ33" s="1"/>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1"/>
    </row>
    <row r="34" spans="9:96" s="66" customFormat="1" ht="15.75" customHeight="1">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row>
    <row r="35" spans="9:96" ht="12" customHeight="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N35" s="51"/>
    </row>
    <row r="36" spans="9:96" ht="12" customHeight="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9:96" ht="12" customHeight="1">
      <c r="I37" s="469"/>
      <c r="J37" s="469"/>
      <c r="K37" s="469"/>
      <c r="L37" s="469"/>
      <c r="M37" s="469"/>
      <c r="N37" s="469"/>
      <c r="O37" s="463" t="str">
        <f>IF('口座引落し申込書（レス）'!$I$28="","",'口座引落し申込書（レス）'!$I$28)</f>
        <v/>
      </c>
      <c r="P37" s="463"/>
      <c r="Q37" s="463"/>
      <c r="R37" s="463" t="str">
        <f>IF('口座引落し申込書（レス）'!$J$28="","",'口座引落し申込書（レス）'!$J$28)</f>
        <v/>
      </c>
      <c r="S37" s="463"/>
      <c r="T37" s="463"/>
      <c r="U37" s="463" t="str">
        <f>IF('口座引落し申込書（レス）'!$K$28="","",'口座引落し申込書（レス）'!$K$28)</f>
        <v/>
      </c>
      <c r="V37" s="463"/>
      <c r="W37" s="463"/>
      <c r="X37" s="463" t="str">
        <f>IF('口座引落し申込書（レス）'!$L$28="","",'口座引落し申込書（レス）'!$L$28)</f>
        <v/>
      </c>
      <c r="Y37" s="463"/>
      <c r="Z37" s="463"/>
      <c r="AA37" s="463" t="str">
        <f>IF('口座引落し申込書（レス）'!$M$28="","",'口座引落し申込書（レス）'!$M$28)</f>
        <v/>
      </c>
      <c r="AB37" s="463"/>
      <c r="AC37" s="463"/>
      <c r="AD37" s="463" t="str">
        <f>IF('口座引落し申込書（レス）'!N28="","",'口座引落し申込書（レス）'!N28)</f>
        <v/>
      </c>
      <c r="AE37" s="463"/>
      <c r="AF37" s="463"/>
      <c r="AG37" s="463"/>
      <c r="AH37" s="463" t="str">
        <f>IF('口座引落し申込書（レス）'!$I$29="","",'口座引落し申込書（レス）'!$I$29)</f>
        <v/>
      </c>
      <c r="AI37" s="463"/>
      <c r="AJ37" s="463"/>
      <c r="AK37" s="463" t="str">
        <f>IF('口座引落し申込書（レス）'!$J$29="","",'口座引落し申込書（レス）'!$J$29)</f>
        <v/>
      </c>
      <c r="AL37" s="463"/>
      <c r="AM37" s="463"/>
      <c r="AN37" s="463" t="str">
        <f>IF('口座引落し申込書（レス）'!$K$29="","",'口座引落し申込書（レス）'!$K$29)</f>
        <v/>
      </c>
      <c r="AO37" s="463"/>
      <c r="AP37" s="463"/>
      <c r="AQ37" s="463" t="str">
        <f>IF('口座引落し申込書（レス）'!$L$29="","",'口座引落し申込書（レス）'!$L$29)</f>
        <v/>
      </c>
      <c r="AR37" s="463"/>
      <c r="AS37" s="463"/>
      <c r="AT37" s="463" t="str">
        <f>IF('口座引落し申込書（レス）'!$M$29="","",'口座引落し申込書（レス）'!$M$29)</f>
        <v/>
      </c>
      <c r="AU37" s="463"/>
      <c r="AV37" s="463"/>
      <c r="AW37" s="463" t="str">
        <f>IF('口座引落し申込書（レス）'!$N$29="","",'口座引落し申込書（レス）'!$N$29)</f>
        <v/>
      </c>
      <c r="AX37" s="463"/>
      <c r="AY37" s="463"/>
      <c r="AZ37" s="463" t="str">
        <f>IF('口座引落し申込書（レス）'!$O$29="","",'口座引落し申込書（レス）'!$O$29)</f>
        <v/>
      </c>
      <c r="BA37" s="463"/>
      <c r="BB37" s="463"/>
      <c r="BC37" s="463" t="str">
        <f>IF('口座引落し申込書（レス）'!$P$29="","",'口座引落し申込書（レス）'!$P$29)</f>
        <v/>
      </c>
      <c r="BD37" s="463"/>
      <c r="BE37" s="463"/>
    </row>
    <row r="38" spans="9:96" ht="12" customHeight="1">
      <c r="I38" s="469"/>
      <c r="J38" s="469"/>
      <c r="K38" s="469"/>
      <c r="L38" s="469"/>
      <c r="M38" s="469"/>
      <c r="N38" s="469"/>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row>
    <row r="39" spans="9:96" ht="12" customHeight="1">
      <c r="I39" s="469"/>
      <c r="J39" s="469"/>
      <c r="K39" s="469"/>
      <c r="L39" s="469"/>
      <c r="M39" s="469"/>
      <c r="N39" s="469"/>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row>
    <row r="40" spans="9:96" ht="12" customHeight="1">
      <c r="I40" s="469"/>
      <c r="J40" s="469"/>
      <c r="K40" s="469"/>
      <c r="L40" s="469"/>
      <c r="M40" s="469"/>
      <c r="N40" s="469"/>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463"/>
      <c r="BC40" s="463"/>
      <c r="BD40" s="463"/>
      <c r="BE40" s="463"/>
    </row>
    <row r="41" spans="9:96" ht="12" customHeight="1">
      <c r="I41" s="469"/>
      <c r="J41" s="469"/>
      <c r="K41" s="469"/>
      <c r="L41" s="469"/>
      <c r="M41" s="469"/>
      <c r="N41" s="469"/>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463"/>
      <c r="BC41" s="463"/>
      <c r="BD41" s="463"/>
      <c r="BE41" s="463"/>
    </row>
    <row r="42" spans="9:96" ht="12" customHeight="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row>
    <row r="43" spans="9:96" ht="12" customHeight="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row>
    <row r="44" spans="9:96" ht="12" customHeight="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row>
    <row r="45" spans="9:96" ht="12" customHeight="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row>
    <row r="46" spans="9:96" ht="12" customHeight="1">
      <c r="I46" s="61"/>
      <c r="J46" s="61"/>
      <c r="K46" s="61"/>
      <c r="L46" s="61"/>
      <c r="M46" s="61"/>
      <c r="N46" s="61"/>
      <c r="O46" s="470" t="str">
        <f>IF('口座引落し申込書（レス）'!$F$30="","",'口座引落し申込書（レス）'!$F$30)</f>
        <v/>
      </c>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61"/>
      <c r="AX46" s="61"/>
      <c r="AY46" s="61"/>
      <c r="AZ46" s="61"/>
      <c r="BA46" s="61"/>
      <c r="BB46" s="61"/>
      <c r="BC46" s="61"/>
      <c r="BD46" s="61"/>
      <c r="BE46" s="61"/>
    </row>
    <row r="47" spans="9:96" ht="12" customHeight="1">
      <c r="I47" s="61"/>
      <c r="J47" s="61"/>
      <c r="K47" s="61"/>
      <c r="L47" s="61"/>
      <c r="M47" s="61"/>
      <c r="N47" s="61"/>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61"/>
      <c r="AX47" s="61"/>
      <c r="AY47" s="61"/>
      <c r="AZ47" s="61"/>
      <c r="BA47" s="61"/>
      <c r="BB47" s="61"/>
      <c r="BC47" s="61"/>
      <c r="BD47" s="61"/>
      <c r="BE47" s="61"/>
    </row>
    <row r="48" spans="9:96" ht="12" customHeight="1">
      <c r="I48" s="61"/>
      <c r="J48" s="61"/>
      <c r="K48" s="61"/>
      <c r="L48" s="61"/>
      <c r="M48" s="61"/>
      <c r="N48" s="61"/>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61"/>
      <c r="AX48" s="61"/>
      <c r="AY48" s="61"/>
      <c r="AZ48" s="61"/>
      <c r="BA48" s="61"/>
      <c r="BB48" s="61"/>
      <c r="BC48" s="61"/>
      <c r="BD48" s="61"/>
      <c r="BE48" s="61"/>
    </row>
    <row r="49" spans="9:66" ht="12" customHeight="1">
      <c r="I49" s="61"/>
      <c r="J49" s="61"/>
      <c r="K49" s="61"/>
      <c r="L49" s="61"/>
      <c r="M49" s="61"/>
      <c r="N49" s="61"/>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61"/>
      <c r="AX49" s="61"/>
      <c r="AY49" s="61"/>
      <c r="AZ49" s="61"/>
      <c r="BA49" s="61"/>
      <c r="BB49" s="61"/>
      <c r="BC49" s="61"/>
      <c r="BD49" s="61"/>
      <c r="BE49" s="61"/>
    </row>
    <row r="50" spans="9:66" ht="12" customHeight="1">
      <c r="I50" s="61"/>
      <c r="J50" s="61"/>
      <c r="K50" s="61"/>
      <c r="L50" s="61"/>
      <c r="M50" s="61"/>
      <c r="N50" s="61"/>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61"/>
      <c r="AX50" s="61"/>
      <c r="AY50" s="61"/>
      <c r="AZ50" s="61"/>
      <c r="BA50" s="61"/>
      <c r="BB50" s="61"/>
      <c r="BC50" s="61"/>
      <c r="BD50" s="61"/>
      <c r="BE50" s="61"/>
    </row>
    <row r="51" spans="9:66" ht="12" customHeight="1">
      <c r="I51" s="61"/>
      <c r="J51" s="61"/>
      <c r="K51" s="61"/>
      <c r="L51" s="61"/>
      <c r="M51" s="61"/>
      <c r="N51" s="61"/>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61"/>
      <c r="AX51" s="61"/>
      <c r="AY51" s="61"/>
      <c r="AZ51" s="61"/>
      <c r="BA51" s="61"/>
      <c r="BB51" s="61"/>
      <c r="BC51" s="61"/>
      <c r="BD51" s="61"/>
      <c r="BE51" s="61"/>
    </row>
    <row r="52" spans="9:66" ht="12" customHeight="1">
      <c r="I52" s="61"/>
      <c r="J52" s="61"/>
      <c r="K52" s="61"/>
      <c r="L52" s="61"/>
      <c r="M52" s="61"/>
      <c r="N52" s="61"/>
      <c r="O52" s="471" t="str">
        <f>IF('口座引落し申込書（レス）'!$F$32="","",'口座引落し申込書（レス）'!$F$32)</f>
        <v/>
      </c>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61"/>
      <c r="AX52" s="61"/>
      <c r="AY52" s="61"/>
      <c r="AZ52" s="61"/>
      <c r="BA52" s="61"/>
      <c r="BB52" s="61"/>
      <c r="BC52" s="61"/>
      <c r="BD52" s="61"/>
      <c r="BE52" s="61"/>
    </row>
    <row r="53" spans="9:66" ht="12" customHeight="1">
      <c r="I53" s="61"/>
      <c r="J53" s="61"/>
      <c r="K53" s="61"/>
      <c r="L53" s="61"/>
      <c r="M53" s="61"/>
      <c r="N53" s="6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61"/>
      <c r="AX53" s="61"/>
      <c r="AY53" s="61"/>
      <c r="AZ53" s="61"/>
      <c r="BA53" s="61"/>
      <c r="BB53" s="61"/>
      <c r="BC53" s="61"/>
      <c r="BD53" s="61"/>
      <c r="BE53" s="61"/>
    </row>
    <row r="54" spans="9:66" ht="12" customHeight="1">
      <c r="I54" s="61"/>
      <c r="J54" s="61"/>
      <c r="K54" s="61"/>
      <c r="L54" s="61"/>
      <c r="M54" s="61"/>
      <c r="N54" s="6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61"/>
      <c r="AX54" s="61"/>
      <c r="AY54" s="61"/>
      <c r="AZ54" s="61"/>
      <c r="BA54" s="61"/>
      <c r="BB54" s="61"/>
      <c r="BC54" s="61"/>
      <c r="BD54" s="61"/>
      <c r="BE54" s="61"/>
    </row>
    <row r="55" spans="9:66" ht="12" customHeight="1">
      <c r="I55" s="61"/>
      <c r="J55" s="61"/>
      <c r="K55" s="61"/>
      <c r="L55" s="61"/>
      <c r="M55" s="61"/>
      <c r="N55" s="6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61"/>
      <c r="AX55" s="61"/>
      <c r="AY55" s="61"/>
      <c r="AZ55" s="61"/>
      <c r="BA55" s="61"/>
      <c r="BB55" s="61"/>
      <c r="BC55" s="61"/>
      <c r="BD55" s="61"/>
      <c r="BE55" s="61"/>
    </row>
    <row r="56" spans="9:66" ht="12" customHeight="1">
      <c r="I56" s="61"/>
      <c r="J56" s="61"/>
      <c r="K56" s="61"/>
      <c r="L56" s="61"/>
      <c r="M56" s="61"/>
      <c r="N56" s="6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61"/>
      <c r="AX56" s="61"/>
      <c r="AY56" s="61"/>
      <c r="AZ56" s="61"/>
      <c r="BA56" s="61"/>
      <c r="BB56" s="61"/>
      <c r="BC56" s="61"/>
      <c r="BD56" s="61"/>
      <c r="BE56" s="61"/>
    </row>
    <row r="57" spans="9:66" ht="12" customHeight="1">
      <c r="I57" s="61"/>
      <c r="J57" s="61"/>
      <c r="K57" s="61"/>
      <c r="L57" s="61"/>
      <c r="M57" s="61"/>
      <c r="N57" s="6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61"/>
      <c r="AX57" s="61"/>
      <c r="AY57" s="61"/>
      <c r="AZ57" s="61"/>
      <c r="BA57" s="61"/>
      <c r="BB57" s="61"/>
      <c r="BC57" s="61"/>
      <c r="BD57" s="61"/>
      <c r="BE57" s="61"/>
    </row>
    <row r="58" spans="9:66" ht="12" customHeight="1">
      <c r="I58" s="61"/>
      <c r="J58" s="61"/>
      <c r="K58" s="61"/>
      <c r="L58" s="61"/>
      <c r="M58" s="61"/>
      <c r="N58" s="6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V58" s="471"/>
      <c r="AW58" s="61"/>
      <c r="AX58" s="61"/>
      <c r="AY58" s="61"/>
      <c r="AZ58" s="61"/>
      <c r="BA58" s="61"/>
      <c r="BB58" s="61"/>
      <c r="BC58" s="61"/>
      <c r="BD58" s="61"/>
      <c r="BE58" s="61"/>
    </row>
    <row r="59" spans="9:66" ht="12" customHeight="1">
      <c r="I59" s="61"/>
      <c r="J59" s="61"/>
      <c r="K59" s="61"/>
      <c r="L59" s="61"/>
      <c r="M59" s="61"/>
      <c r="N59" s="6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61"/>
      <c r="AX59" s="61"/>
      <c r="AY59" s="61"/>
      <c r="AZ59" s="61"/>
      <c r="BA59" s="61"/>
      <c r="BB59" s="61"/>
      <c r="BC59" s="61"/>
      <c r="BD59" s="61"/>
      <c r="BE59" s="61"/>
    </row>
    <row r="62" spans="9:66" ht="12" customHeight="1">
      <c r="BN62" s="67"/>
    </row>
    <row r="63" spans="9:66" ht="12" customHeight="1">
      <c r="BN63" s="67"/>
    </row>
  </sheetData>
  <sheetProtection algorithmName="SHA-512" hashValue="MI73ZoeK1CFFTWPvOC32lO9EgPJgPJyTzKSNXXkuhIN3zrVyn3I3XhvqCQPyDaqkgymQERSkM919DNzUIiY5cg==" saltValue="dynTlSpGfSOxvRMDg3GyAQ==" spinCount="100000" sheet="1" objects="1" scenarios="1"/>
  <mergeCells count="50">
    <mergeCell ref="AW37:AY41"/>
    <mergeCell ref="AZ37:BB41"/>
    <mergeCell ref="BC37:BE41"/>
    <mergeCell ref="O46:AV51"/>
    <mergeCell ref="O52:AV59"/>
    <mergeCell ref="AA37:AC41"/>
    <mergeCell ref="AD37:AG41"/>
    <mergeCell ref="AH37:AJ41"/>
    <mergeCell ref="AK37:AM41"/>
    <mergeCell ref="AN37:AP41"/>
    <mergeCell ref="AQ37:AS41"/>
    <mergeCell ref="AT37:AV41"/>
    <mergeCell ref="AW29:AY33"/>
    <mergeCell ref="AZ29:BB33"/>
    <mergeCell ref="BC29:BE33"/>
    <mergeCell ref="AD30:AJ32"/>
    <mergeCell ref="I37:K41"/>
    <mergeCell ref="L37:N41"/>
    <mergeCell ref="O37:Q41"/>
    <mergeCell ref="R37:T41"/>
    <mergeCell ref="U37:W41"/>
    <mergeCell ref="X37:Z41"/>
    <mergeCell ref="X29:Z33"/>
    <mergeCell ref="AA29:AC33"/>
    <mergeCell ref="AK29:AM33"/>
    <mergeCell ref="AN29:AP33"/>
    <mergeCell ref="AQ29:AS33"/>
    <mergeCell ref="AT29:AV33"/>
    <mergeCell ref="AO17:BC19"/>
    <mergeCell ref="J20:AB25"/>
    <mergeCell ref="AC22:AG23"/>
    <mergeCell ref="V16:W18"/>
    <mergeCell ref="X16:Y18"/>
    <mergeCell ref="Z16:AA18"/>
    <mergeCell ref="AB16:AC18"/>
    <mergeCell ref="AD16:AE18"/>
    <mergeCell ref="AF16:AG18"/>
    <mergeCell ref="AH20:AW25"/>
    <mergeCell ref="AX22:BB23"/>
    <mergeCell ref="I29:K33"/>
    <mergeCell ref="L29:N33"/>
    <mergeCell ref="O29:Q33"/>
    <mergeCell ref="R29:T33"/>
    <mergeCell ref="U29:W33"/>
    <mergeCell ref="BD14:BE15"/>
    <mergeCell ref="AT14:AU15"/>
    <mergeCell ref="AV14:AW15"/>
    <mergeCell ref="AX14:AY15"/>
    <mergeCell ref="AZ14:BA15"/>
    <mergeCell ref="BB14:BC15"/>
  </mergeCells>
  <phoneticPr fontId="2"/>
  <pageMargins left="0.27" right="0.19685039370078741" top="0.33" bottom="0.19685039370078741" header="0.2" footer="0.19685039370078741"/>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854CDA-E9A4-4F6B-AB15-1B5BAAC2603F}">
            <xm:f>'ご説明（レス）'!$D$26&lt;&gt;"1. 口座引落し（毎月5日）"</xm:f>
            <x14:dxf>
              <fill>
                <patternFill>
                  <bgColor theme="0" tint="-0.499984740745262"/>
                </patternFill>
              </fill>
            </x14:dxf>
          </x14:cfRule>
          <xm:sqref>A1:XFD19 A26:XFD1048576 A20:AH20 A21:AG25 AX20:XFD21 AX24:XFD25 AX22 BC22:XFD23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ご説明（レス）</vt:lpstr>
      <vt:lpstr>法人情報・組織情報（レス）</vt:lpstr>
      <vt:lpstr>部署名義カード使用者情報（レス）</vt:lpstr>
      <vt:lpstr>タクシーチケット申込書（レス）</vt:lpstr>
      <vt:lpstr>ETCカード申込書（レス）</vt:lpstr>
      <vt:lpstr>口座引落し申込書（レス）</vt:lpstr>
      <vt:lpstr>印刷用（レス）</vt:lpstr>
      <vt:lpstr>'ETCカード申込書（レス）'!Print_Area</vt:lpstr>
      <vt:lpstr>'ご説明（レス）'!Print_Area</vt:lpstr>
      <vt:lpstr>'タクシーチケット申込書（レス）'!Print_Area</vt:lpstr>
      <vt:lpstr>'印刷用（レス）'!Print_Area</vt:lpstr>
      <vt:lpstr>'口座引落し申込書（レス）'!Print_Area</vt:lpstr>
      <vt:lpstr>'部署名義カード使用者情報（レス）'!Print_Area</vt:lpstr>
      <vt:lpstr>'法人情報・組織情報（レス）'!Print_Area</vt:lpstr>
      <vt:lpstr>'部署名義カード使用者情報（レス）'!Print_Titles</vt:lpstr>
      <vt:lpstr>'法人情報・組織情報（レス）'!Print_Titles</vt:lpstr>
    </vt:vector>
  </TitlesOfParts>
  <Company>DaaS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kawajiri</dc:creator>
  <cp:lastModifiedBy>関口　奈津美</cp:lastModifiedBy>
  <cp:lastPrinted>2023-06-27T06:15:49Z</cp:lastPrinted>
  <dcterms:created xsi:type="dcterms:W3CDTF">2022-04-04T09:07:14Z</dcterms:created>
  <dcterms:modified xsi:type="dcterms:W3CDTF">2024-11-29T01:27:29Z</dcterms:modified>
</cp:coreProperties>
</file>